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amandawindle/Library/CloudStorage/Dropbox/2020 IndependentScholar/ESTS/1 GOVERNANCE/3 EC Finance/"/>
    </mc:Choice>
  </mc:AlternateContent>
  <xr:revisionPtr revIDLastSave="0" documentId="13_ncr:1_{3A419309-F80F-EF4A-9E67-6CFD02993E82}" xr6:coauthVersionLast="47" xr6:coauthVersionMax="47" xr10:uidLastSave="{00000000-0000-0000-0000-000000000000}"/>
  <bookViews>
    <workbookView xWindow="380" yWindow="500" windowWidth="27240" windowHeight="16620" activeTab="1" xr2:uid="{2485121A-AD06-934E-AD2E-9F467222862D}"/>
  </bookViews>
  <sheets>
    <sheet name="BudgetataGlance" sheetId="2" r:id="rId1"/>
    <sheet name="BudgetinDetai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9" i="1" l="1"/>
  <c r="E118" i="1"/>
  <c r="E124" i="1"/>
  <c r="C35" i="2"/>
  <c r="D33" i="2" s="1"/>
  <c r="D35" i="2" s="1"/>
  <c r="E33" i="2" s="1"/>
  <c r="E35" i="2" s="1"/>
  <c r="F33" i="2" s="1"/>
  <c r="Q107" i="1"/>
  <c r="R104" i="1" s="1"/>
  <c r="R107" i="1" s="1"/>
  <c r="S104" i="1" s="1"/>
  <c r="S107" i="1" s="1"/>
  <c r="T104" i="1" s="1"/>
  <c r="N48" i="1"/>
  <c r="N73" i="1"/>
  <c r="Q68" i="1"/>
  <c r="P74" i="1"/>
  <c r="B80" i="1"/>
  <c r="B57" i="1"/>
  <c r="N90" i="1" l="1"/>
  <c r="N99" i="1" s="1"/>
  <c r="N80" i="1"/>
  <c r="N62" i="1"/>
  <c r="N61" i="1"/>
  <c r="N59" i="1"/>
  <c r="N36" i="1"/>
  <c r="I32" i="1"/>
  <c r="J32" i="1"/>
  <c r="K32" i="1"/>
  <c r="L32" i="1"/>
  <c r="M32" i="1"/>
  <c r="H32" i="1"/>
  <c r="D124" i="1"/>
  <c r="D107" i="1"/>
  <c r="D118" i="1"/>
  <c r="C118" i="1"/>
  <c r="C125" i="1" s="1"/>
  <c r="N32" i="1" l="1"/>
  <c r="N68" i="1"/>
  <c r="D125" i="1"/>
  <c r="N34" i="1"/>
  <c r="N42" i="1" s="1"/>
  <c r="N49" i="1" l="1"/>
  <c r="N25" i="1"/>
  <c r="N74" i="1" l="1"/>
  <c r="E125" i="1"/>
  <c r="E1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D16" authorId="0" shapeId="0" xr:uid="{B8CF7614-F1C7-D449-81ED-3166B6DDAC5C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 multiple seats???</t>
        </r>
      </text>
    </comment>
    <comment ref="D21" authorId="0" shapeId="0" xr:uid="{F062FEBA-DF41-8D48-919C-4106B3CE5C01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Emily York flight 908.39</t>
        </r>
      </text>
    </comment>
    <comment ref="E22" authorId="0" shapeId="0" xr:uid="{1E52463A-D4C1-A740-981B-0D3B90ECEA60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H19" authorId="0" shapeId="0" xr:uid="{A93C6F77-6917-E246-B77F-80B3716E7FB7}">
      <text>
        <r>
          <rPr>
            <sz val="12"/>
            <color rgb="FF000000"/>
            <rFont val="Calibri"/>
            <family val="2"/>
          </rPr>
          <t xml:space="preserve">Anonymous:
</t>
        </r>
        <r>
          <rPr>
            <sz val="12"/>
            <color rgb="FF000000"/>
            <rFont val="Calibri"/>
            <family val="2"/>
          </rPr>
          <t>Asana for ESTS 56.16</t>
        </r>
      </text>
    </comment>
    <comment ref="F20" authorId="0" shapeId="0" xr:uid="{7F14DB98-2E96-064A-A0D8-CEDB636C3014}">
      <text>
        <r>
          <rPr>
            <sz val="12"/>
            <color rgb="FF000000"/>
            <rFont val="Calibri"/>
            <family val="2"/>
          </rPr>
          <t>Web fees external contractor: 876.17</t>
        </r>
      </text>
    </comment>
    <comment ref="M21" authorId="0" shapeId="0" xr:uid="{AB701171-EA5E-F941-8C28-72C6AC2DBD36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External Contractor for audio transcription</t>
        </r>
      </text>
    </comment>
    <comment ref="J23" authorId="0" shapeId="0" xr:uid="{1880A7B2-9C89-544A-9D37-A992023B05EF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PKP hosting</t>
        </r>
      </text>
    </comment>
    <comment ref="F24" authorId="0" shapeId="0" xr:uid="{E317000E-3983-C44E-89FB-68D58F324FBE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Forwarding emails</t>
        </r>
      </text>
    </comment>
    <comment ref="G24" authorId="0" shapeId="0" xr:uid="{81B5A49C-2A5F-3A4B-8D43-668E43081971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Hosting moves to ESTS from PKP/OJS.</t>
        </r>
      </text>
    </comment>
    <comment ref="H32" authorId="0" shapeId="0" xr:uid="{1EE4D8C0-7C6E-8844-AD2C-07E75CA9C8F9}">
      <text>
        <r>
          <rPr>
            <b/>
            <sz val="10"/>
            <color rgb="FF000000"/>
            <rFont val="Tahoma"/>
            <family val="2"/>
          </rPr>
          <t xml:space="preserve">Anonymous
</t>
        </r>
        <r>
          <rPr>
            <b/>
            <sz val="10"/>
            <color rgb="FF000000"/>
            <rFont val="Tahoma"/>
            <family val="2"/>
          </rPr>
          <t>:</t>
        </r>
        <r>
          <rPr>
            <sz val="10"/>
            <color rgb="FF000000"/>
            <rFont val="Tahoma"/>
            <family val="2"/>
          </rPr>
          <t>866.65 per person.</t>
        </r>
      </text>
    </comment>
    <comment ref="H37" authorId="0" shapeId="0" xr:uid="{1CFE90DC-0E93-D94B-B42E-B49A441767D1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ANNUAL FEE. At maximum capacity for interactions.</t>
        </r>
      </text>
    </comment>
    <comment ref="D40" authorId="0" shapeId="0" xr:uid="{EECD2EBA-61F6-E64A-9FEF-016957A6FBEB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Paid Mar on 4S credit Card.</t>
        </r>
      </text>
    </comment>
    <comment ref="M43" authorId="0" shapeId="0" xr:uid="{8373282C-BCC8-CC4C-834A-9F32ACC6B38A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 631.94USD </t>
        </r>
        <r>
          <rPr>
            <sz val="10"/>
            <color rgb="FF000000"/>
            <rFont val="Calibri"/>
            <family val="2"/>
          </rPr>
          <t xml:space="preserve">Gran Fiesta </t>
        </r>
        <r>
          <rPr>
            <sz val="10"/>
            <color rgb="FF000000"/>
            <rFont val="Tahoma"/>
            <family val="2"/>
          </rPr>
          <t xml:space="preserve">(25,474.00 MXN </t>
        </r>
        <r>
          <rPr>
            <sz val="10"/>
            <color rgb="FF000000"/>
            <rFont val="Calibri"/>
            <family val="2"/>
          </rPr>
          <t>Grant/Aalok</t>
        </r>
        <r>
          <rPr>
            <sz val="10"/>
            <color rgb="FF000000"/>
            <rFont val="Tahoma"/>
            <family val="2"/>
          </rPr>
          <t xml:space="preserve">)
</t>
        </r>
        <r>
          <rPr>
            <sz val="10"/>
            <color rgb="FF000000"/>
            <rFont val="Tahoma"/>
            <family val="2"/>
          </rPr>
          <t xml:space="preserve">210.59 USD  Stanza (2,260+1,310MxN  Grant/Aalok)
</t>
        </r>
        <r>
          <rPr>
            <sz val="10"/>
            <color rgb="FF000000"/>
            <rFont val="Calibri"/>
            <family val="2"/>
          </rPr>
          <t xml:space="preserve">349.77USD Marriott (6,527.42 MxN Grant/Aalok)
</t>
        </r>
        <r>
          <rPr>
            <sz val="10"/>
            <color rgb="FF000000"/>
            <rFont val="Calibri"/>
            <family val="2"/>
          </rPr>
          <t xml:space="preserve">97.97USD Holiday Inn (1,828.35 MxN Grant)  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SUBTOTAL
</t>
        </r>
      </text>
    </comment>
    <comment ref="M45" authorId="0" shapeId="0" xr:uid="{4CD78AA1-FC84-A540-BE17-7E30C3F790EF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ESTS 5882.80MxN
</t>
        </r>
        <r>
          <rPr>
            <sz val="10"/>
            <color rgb="FF000000"/>
            <rFont val="Tahoma"/>
            <family val="2"/>
          </rPr>
          <t>Rate: 0.051019922</t>
        </r>
      </text>
    </comment>
    <comment ref="M46" authorId="0" shapeId="0" xr:uid="{4E886F65-0B0C-1E4F-B523-5C44ED456F1A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3,400+16%tax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3,400.00 + 544 = 3,944MxN
</t>
        </r>
      </text>
    </comment>
    <comment ref="M47" authorId="0" shapeId="0" xr:uid="{F458AC5F-97C4-DF49-8265-C9D76090D8EB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Posters 2000Mxn for 4 posters +50% IVA= 3k MxN</t>
        </r>
      </text>
    </comment>
    <comment ref="B57" authorId="0" shapeId="0" xr:uid="{6E4B2132-7B00-9847-B0CE-02F6FE440401}">
      <text>
        <r>
          <rPr>
            <b/>
            <sz val="10"/>
            <color rgb="FF000000"/>
            <rFont val="Tahoma"/>
            <family val="2"/>
          </rPr>
          <t xml:space="preserve">Anonymous
</t>
        </r>
        <r>
          <rPr>
            <b/>
            <sz val="10"/>
            <color rgb="FF000000"/>
            <rFont val="Tahoma"/>
            <family val="2"/>
          </rPr>
          <t>:</t>
        </r>
        <r>
          <rPr>
            <sz val="10"/>
            <color rgb="FF000000"/>
            <rFont val="Tahoma"/>
            <family val="2"/>
          </rPr>
          <t>866.65 per person.</t>
        </r>
      </text>
    </comment>
    <comment ref="C57" authorId="0" shapeId="0" xr:uid="{F179E081-DB91-EC4E-97BD-F8FD6F804D58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Federico $</t>
        </r>
        <r>
          <rPr>
            <sz val="10"/>
            <color rgb="FF000000"/>
            <rFont val="Tahoma"/>
            <family val="2"/>
          </rPr>
          <t xml:space="preserve">606.66 
</t>
        </r>
        <r>
          <rPr>
            <sz val="10"/>
            <color rgb="FF000000"/>
            <rFont val="Tahoma"/>
            <family val="2"/>
          </rPr>
          <t xml:space="preserve">Clement  $1127.38
</t>
        </r>
        <r>
          <rPr>
            <sz val="10"/>
            <color rgb="FF000000"/>
            <rFont val="Tahoma"/>
            <family val="2"/>
          </rPr>
          <t>TOTAL    $1734.04</t>
        </r>
      </text>
    </comment>
    <comment ref="D57" authorId="0" shapeId="0" xr:uid="{8E81F36E-A170-7B43-B249-17D18A8C0F6A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Federico $</t>
        </r>
        <r>
          <rPr>
            <sz val="10"/>
            <color rgb="FF000000"/>
            <rFont val="Tahoma"/>
            <family val="2"/>
          </rPr>
          <t xml:space="preserve">606.66 
</t>
        </r>
        <r>
          <rPr>
            <sz val="10"/>
            <color rgb="FF000000"/>
            <rFont val="Tahoma"/>
            <family val="2"/>
          </rPr>
          <t xml:space="preserve">Clement  $1127.38
</t>
        </r>
        <r>
          <rPr>
            <sz val="10"/>
            <color rgb="FF000000"/>
            <rFont val="Tahoma"/>
            <family val="2"/>
          </rPr>
          <t>TOTAL    $1734.04</t>
        </r>
      </text>
    </comment>
    <comment ref="E57" authorId="0" shapeId="0" xr:uid="{DBA2667D-10CE-E944-A4C5-1052F5D5CD16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Federico $</t>
        </r>
        <r>
          <rPr>
            <sz val="10"/>
            <color rgb="FF000000"/>
            <rFont val="Tahoma"/>
            <family val="2"/>
          </rPr>
          <t xml:space="preserve">606.66 
</t>
        </r>
        <r>
          <rPr>
            <sz val="10"/>
            <color rgb="FF000000"/>
            <rFont val="Tahoma"/>
            <family val="2"/>
          </rPr>
          <t xml:space="preserve">Clement  $1127.38
</t>
        </r>
        <r>
          <rPr>
            <sz val="10"/>
            <color rgb="FF000000"/>
            <rFont val="Tahoma"/>
            <family val="2"/>
          </rPr>
          <t>TOTAL    $1734.04</t>
        </r>
      </text>
    </comment>
    <comment ref="F57" authorId="0" shapeId="0" xr:uid="{B7C74730-03F0-1647-9DD6-7B331D59DCA0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Federico $</t>
        </r>
        <r>
          <rPr>
            <sz val="10"/>
            <color rgb="FF000000"/>
            <rFont val="Tahoma"/>
            <family val="2"/>
          </rPr>
          <t xml:space="preserve">606.66 
</t>
        </r>
        <r>
          <rPr>
            <sz val="10"/>
            <color rgb="FF000000"/>
            <rFont val="Tahoma"/>
            <family val="2"/>
          </rPr>
          <t xml:space="preserve">Clement  $1127.38
</t>
        </r>
        <r>
          <rPr>
            <sz val="10"/>
            <color rgb="FF000000"/>
            <rFont val="Tahoma"/>
            <family val="2"/>
          </rPr>
          <t>TOTAL    $1734.04</t>
        </r>
      </text>
    </comment>
    <comment ref="G57" authorId="0" shapeId="0" xr:uid="{BB4DC2AE-3E69-6047-B3A6-93C1217A337E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Federico $</t>
        </r>
        <r>
          <rPr>
            <sz val="10"/>
            <color rgb="FF000000"/>
            <rFont val="Tahoma"/>
            <family val="2"/>
          </rPr>
          <t xml:space="preserve">606.66 
</t>
        </r>
        <r>
          <rPr>
            <sz val="10"/>
            <color rgb="FF000000"/>
            <rFont val="Tahoma"/>
            <family val="2"/>
          </rPr>
          <t xml:space="preserve">Clement  $1127.38
</t>
        </r>
        <r>
          <rPr>
            <sz val="10"/>
            <color rgb="FF000000"/>
            <rFont val="Tahoma"/>
            <family val="2"/>
          </rPr>
          <t>TOTAL    $1734.04</t>
        </r>
      </text>
    </comment>
    <comment ref="H57" authorId="0" shapeId="0" xr:uid="{9DBB716C-EF1D-D440-BE2F-DB8C1A450E26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Federico $</t>
        </r>
        <r>
          <rPr>
            <sz val="10"/>
            <color rgb="FF000000"/>
            <rFont val="Tahoma"/>
            <family val="2"/>
          </rPr>
          <t xml:space="preserve">606.66 
</t>
        </r>
        <r>
          <rPr>
            <sz val="10"/>
            <color rgb="FF000000"/>
            <rFont val="Tahoma"/>
            <family val="2"/>
          </rPr>
          <t xml:space="preserve">Clement  $1127.38
</t>
        </r>
        <r>
          <rPr>
            <sz val="10"/>
            <color rgb="FF000000"/>
            <rFont val="Tahoma"/>
            <family val="2"/>
          </rPr>
          <t>TOTAL    $1734.04</t>
        </r>
      </text>
    </comment>
    <comment ref="I57" authorId="0" shapeId="0" xr:uid="{65211524-BF29-8A46-A626-8DA4C906516B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Federico $</t>
        </r>
        <r>
          <rPr>
            <sz val="10"/>
            <color rgb="FF000000"/>
            <rFont val="Tahoma"/>
            <family val="2"/>
          </rPr>
          <t xml:space="preserve">606.66 
</t>
        </r>
        <r>
          <rPr>
            <sz val="10"/>
            <color rgb="FF000000"/>
            <rFont val="Tahoma"/>
            <family val="2"/>
          </rPr>
          <t xml:space="preserve">Clement  $1127.38
</t>
        </r>
        <r>
          <rPr>
            <sz val="10"/>
            <color rgb="FF000000"/>
            <rFont val="Tahoma"/>
            <family val="2"/>
          </rPr>
          <t>TOTAL    $1734.04</t>
        </r>
      </text>
    </comment>
    <comment ref="J57" authorId="0" shapeId="0" xr:uid="{AC684A61-3543-DD49-B799-13D69FD5F42E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Federico $</t>
        </r>
        <r>
          <rPr>
            <sz val="10"/>
            <color rgb="FF000000"/>
            <rFont val="Tahoma"/>
            <family val="2"/>
          </rPr>
          <t xml:space="preserve">606.66 
</t>
        </r>
        <r>
          <rPr>
            <sz val="10"/>
            <color rgb="FF000000"/>
            <rFont val="Tahoma"/>
            <family val="2"/>
          </rPr>
          <t xml:space="preserve">Clement  $1127.38
</t>
        </r>
        <r>
          <rPr>
            <sz val="10"/>
            <color rgb="FF000000"/>
            <rFont val="Tahoma"/>
            <family val="2"/>
          </rPr>
          <t>TOTAL    $1734.04</t>
        </r>
      </text>
    </comment>
    <comment ref="K57" authorId="0" shapeId="0" xr:uid="{99FAA975-1895-D94B-959D-D8FE26E9F3EB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Federico $</t>
        </r>
        <r>
          <rPr>
            <sz val="10"/>
            <color rgb="FF000000"/>
            <rFont val="Tahoma"/>
            <family val="2"/>
          </rPr>
          <t xml:space="preserve">606.66 
</t>
        </r>
        <r>
          <rPr>
            <sz val="10"/>
            <color rgb="FF000000"/>
            <rFont val="Tahoma"/>
            <family val="2"/>
          </rPr>
          <t xml:space="preserve">Clement  $1127.38
</t>
        </r>
        <r>
          <rPr>
            <sz val="10"/>
            <color rgb="FF000000"/>
            <rFont val="Tahoma"/>
            <family val="2"/>
          </rPr>
          <t>TOTAL    $1734.04</t>
        </r>
      </text>
    </comment>
    <comment ref="L57" authorId="0" shapeId="0" xr:uid="{3F20AA01-5B70-0D40-8055-A389A561C866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Federico $</t>
        </r>
        <r>
          <rPr>
            <sz val="10"/>
            <color rgb="FF000000"/>
            <rFont val="Tahoma"/>
            <family val="2"/>
          </rPr>
          <t xml:space="preserve">606.66 
</t>
        </r>
        <r>
          <rPr>
            <sz val="10"/>
            <color rgb="FF000000"/>
            <rFont val="Tahoma"/>
            <family val="2"/>
          </rPr>
          <t xml:space="preserve">Clement  $1127.38
</t>
        </r>
        <r>
          <rPr>
            <sz val="10"/>
            <color rgb="FF000000"/>
            <rFont val="Tahoma"/>
            <family val="2"/>
          </rPr>
          <t>TOTAL    $1734.04</t>
        </r>
      </text>
    </comment>
    <comment ref="M57" authorId="0" shapeId="0" xr:uid="{8CB989FE-0C89-0940-9A1F-7547C9673AD7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Federico $</t>
        </r>
        <r>
          <rPr>
            <sz val="10"/>
            <color rgb="FF000000"/>
            <rFont val="Tahoma"/>
            <family val="2"/>
          </rPr>
          <t xml:space="preserve">606.66 
</t>
        </r>
        <r>
          <rPr>
            <sz val="10"/>
            <color rgb="FF000000"/>
            <rFont val="Tahoma"/>
            <family val="2"/>
          </rPr>
          <t xml:space="preserve">Clement  $1127.38
</t>
        </r>
        <r>
          <rPr>
            <sz val="10"/>
            <color rgb="FF000000"/>
            <rFont val="Tahoma"/>
            <family val="2"/>
          </rPr>
          <t>TOTAL    $1734.04</t>
        </r>
      </text>
    </comment>
    <comment ref="M63" authorId="0" shapeId="0" xr:uid="{2D40DA78-E517-A54D-91B3-FFC5E4BD66D1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£16.84 GBP</t>
        </r>
      </text>
    </comment>
    <comment ref="B80" authorId="0" shapeId="0" xr:uid="{994AB644-7C95-934D-A850-B6683BC06FDC}">
      <text>
        <r>
          <rPr>
            <b/>
            <sz val="10"/>
            <color rgb="FF000000"/>
            <rFont val="Tahoma"/>
            <family val="2"/>
          </rPr>
          <t xml:space="preserve">Anonymous
</t>
        </r>
        <r>
          <rPr>
            <b/>
            <sz val="10"/>
            <color rgb="FF000000"/>
            <rFont val="Tahoma"/>
            <family val="2"/>
          </rPr>
          <t>:</t>
        </r>
        <r>
          <rPr>
            <sz val="10"/>
            <color rgb="FF000000"/>
            <rFont val="Tahoma"/>
            <family val="2"/>
          </rPr>
          <t>866.65 per person.</t>
        </r>
      </text>
    </comment>
    <comment ref="C80" authorId="0" shapeId="0" xr:uid="{D5F2CCD4-451C-5949-BD10-B9C25F5B1EB8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Federico $</t>
        </r>
        <r>
          <rPr>
            <sz val="10"/>
            <color rgb="FF000000"/>
            <rFont val="Tahoma"/>
            <family val="2"/>
          </rPr>
          <t xml:space="preserve">606.66 
</t>
        </r>
        <r>
          <rPr>
            <sz val="10"/>
            <color rgb="FF000000"/>
            <rFont val="Tahoma"/>
            <family val="2"/>
          </rPr>
          <t xml:space="preserve">Clement  $1127.38
</t>
        </r>
        <r>
          <rPr>
            <sz val="10"/>
            <color rgb="FF000000"/>
            <rFont val="Tahoma"/>
            <family val="2"/>
          </rPr>
          <t>TOTAL    $1734.04</t>
        </r>
      </text>
    </comment>
    <comment ref="B93" authorId="0" shapeId="0" xr:uid="{F9F005BF-EF5C-EA48-836A-5D5BBBCA00F5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 two paymentsL:
</t>
        </r>
        <r>
          <rPr>
            <sz val="10"/>
            <color rgb="FF000000"/>
            <rFont val="Tahoma"/>
            <family val="2"/>
          </rPr>
          <t xml:space="preserve">1053.91
</t>
        </r>
        <r>
          <rPr>
            <sz val="10"/>
            <color rgb="FF000000"/>
            <rFont val="Tahoma"/>
            <family val="2"/>
          </rPr>
          <t>1648.46</t>
        </r>
      </text>
    </comment>
    <comment ref="D116" authorId="0" shapeId="0" xr:uid="{58BF2BC6-7604-A243-92BB-BC432291FD45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 multiple seats???</t>
        </r>
      </text>
    </comment>
    <comment ref="D121" authorId="0" shapeId="0" xr:uid="{F7429BB5-21D1-B24A-83F0-DA6EA5BCD032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Emily York flight 908.39</t>
        </r>
      </text>
    </comment>
    <comment ref="E122" authorId="0" shapeId="0" xr:uid="{54589D88-B90F-6F49-80C1-0D964D4EE8C5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estimated</t>
        </r>
      </text>
    </comment>
  </commentList>
</comments>
</file>

<file path=xl/sharedStrings.xml><?xml version="1.0" encoding="utf-8"?>
<sst xmlns="http://schemas.openxmlformats.org/spreadsheetml/2006/main" count="322" uniqueCount="107">
  <si>
    <t>Feb</t>
  </si>
  <si>
    <t>Mar</t>
  </si>
  <si>
    <t>Apr</t>
  </si>
  <si>
    <t>May</t>
  </si>
  <si>
    <t>Jun</t>
  </si>
  <si>
    <t>Jul</t>
  </si>
  <si>
    <t>Aug</t>
  </si>
  <si>
    <t>Sep</t>
  </si>
  <si>
    <t>TOTAL</t>
  </si>
  <si>
    <t>ESTS EXPENSES (regular)</t>
  </si>
  <si>
    <t>Jan 2020 – Dec 2020</t>
  </si>
  <si>
    <t>Jan 2021 – Dec 2021</t>
  </si>
  <si>
    <t>Jan</t>
  </si>
  <si>
    <t>Oct</t>
  </si>
  <si>
    <t>Nov</t>
  </si>
  <si>
    <t>Dec</t>
  </si>
  <si>
    <t>Jan 2022 – Dec 2022</t>
  </si>
  <si>
    <t>Managing Editor (Windle)</t>
  </si>
  <si>
    <t xml:space="preserve">Asana </t>
  </si>
  <si>
    <t>Asana</t>
  </si>
  <si>
    <t>PKP OJS</t>
  </si>
  <si>
    <t>3,336.00 </t>
  </si>
  <si>
    <t>Website Design Development (PHP/Java)</t>
  </si>
  <si>
    <t>Mammoth Collab build (automating the HTML process)</t>
  </si>
  <si>
    <t>123 Reg (web hosting / forwarding emails)</t>
  </si>
  <si>
    <t>ESTS EXPENSES Infrastructure</t>
  </si>
  <si>
    <t>NOTES</t>
  </si>
  <si>
    <t>Honorarium (Kleinman)</t>
  </si>
  <si>
    <t>Honorarium (Khandekar)</t>
  </si>
  <si>
    <t>Year to Date Tracking (YTD)</t>
  </si>
  <si>
    <t>SUBTOTALS</t>
  </si>
  <si>
    <t>Editorial Asst programme</t>
  </si>
  <si>
    <t>Audio transcription</t>
  </si>
  <si>
    <t>Honorarium (EC)</t>
  </si>
  <si>
    <t>OtterAI</t>
  </si>
  <si>
    <t>Zoom annual fee</t>
  </si>
  <si>
    <t>Slack</t>
  </si>
  <si>
    <t>PKP OJS Development Enterprise package</t>
  </si>
  <si>
    <t>123-reg (web) (web hosting / forwarding emails)</t>
  </si>
  <si>
    <t>Accommodation in Mexico</t>
  </si>
  <si>
    <t>MXN</t>
  </si>
  <si>
    <t>USD</t>
  </si>
  <si>
    <t>Accommodation</t>
  </si>
  <si>
    <t>Stanza</t>
  </si>
  <si>
    <t>Marriott</t>
  </si>
  <si>
    <t>Gran Fiesta</t>
  </si>
  <si>
    <t>EC Collective Dinner</t>
  </si>
  <si>
    <t>ESTS Meet-up Happy Hour</t>
  </si>
  <si>
    <t>Posters x4</t>
  </si>
  <si>
    <t>SUBTOTAL</t>
  </si>
  <si>
    <t>Holiday Inn</t>
  </si>
  <si>
    <t>1, 631.94</t>
  </si>
  <si>
    <t>Accommodation for Cholula (Grant and Aalok)</t>
  </si>
  <si>
    <t>MS Word or Otter AI</t>
  </si>
  <si>
    <t>Food</t>
  </si>
  <si>
    <t>Print</t>
  </si>
  <si>
    <t>Estimated</t>
  </si>
  <si>
    <t>Actual</t>
  </si>
  <si>
    <t>Travel</t>
  </si>
  <si>
    <t>Google One (Storage)</t>
  </si>
  <si>
    <t>Google Storage</t>
  </si>
  <si>
    <t>Flights</t>
  </si>
  <si>
    <t>Mailchimp</t>
  </si>
  <si>
    <t xml:space="preserve">Slack </t>
  </si>
  <si>
    <t>Jan 2023 – Dec 2023</t>
  </si>
  <si>
    <t>Accommodation in Cholula</t>
  </si>
  <si>
    <t>Posters x2</t>
  </si>
  <si>
    <t>Jan 2024 – Dec 2024</t>
  </si>
  <si>
    <t>Accommodation for Amsterdam (2024)</t>
  </si>
  <si>
    <t>Accommodation for Honolulu (2023)</t>
  </si>
  <si>
    <t>Delphi</t>
  </si>
  <si>
    <t>Apollo</t>
  </si>
  <si>
    <t>EUR</t>
  </si>
  <si>
    <t>Accommodation in Honolulu</t>
  </si>
  <si>
    <t xml:space="preserve">Aalok </t>
  </si>
  <si>
    <t>8 nights</t>
  </si>
  <si>
    <t>Sujatha</t>
  </si>
  <si>
    <t>5 nights</t>
  </si>
  <si>
    <t>Angela</t>
  </si>
  <si>
    <t>FLIGHTS</t>
  </si>
  <si>
    <t>Emily</t>
  </si>
  <si>
    <t>8 months off-contract.</t>
  </si>
  <si>
    <t>Noela</t>
  </si>
  <si>
    <t>SEP</t>
  </si>
  <si>
    <t>AUG</t>
  </si>
  <si>
    <t>STS Africa workshop</t>
  </si>
  <si>
    <t xml:space="preserve"> STS India workshop</t>
  </si>
  <si>
    <t>Accommodation (Ala Moana)</t>
  </si>
  <si>
    <t>12 months $20,800 total</t>
  </si>
  <si>
    <t>STIPEND</t>
  </si>
  <si>
    <t>zero spend.</t>
  </si>
  <si>
    <t>Rolling balance</t>
  </si>
  <si>
    <t>Allocated</t>
  </si>
  <si>
    <t>Spent</t>
  </si>
  <si>
    <t>doesn't include digital tech products except for Collab and audio transcription</t>
  </si>
  <si>
    <t>Editorial Asst programme (Dreano and Vasen)</t>
  </si>
  <si>
    <t>OACIP income</t>
  </si>
  <si>
    <t>tbc</t>
  </si>
  <si>
    <t>ESTS EXPENSES Conference</t>
  </si>
  <si>
    <t>ESTS EXPENSES Personnel</t>
  </si>
  <si>
    <t>ESTS EXPENSES Infrastructure and Technology</t>
  </si>
  <si>
    <t>ESTS EXPENSES  Infrastructure and Technology</t>
  </si>
  <si>
    <t>ESTS EXPENSES (Events) - Cholula</t>
  </si>
  <si>
    <t>ESTS EXPENSES  (Events) - Honolulu</t>
  </si>
  <si>
    <t>ESTS  EXPENSES  (Events) - Amsterdam ++</t>
  </si>
  <si>
    <t>ESTS INCOME (diversified funding)</t>
  </si>
  <si>
    <t>Data Editor STS-I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</si>
</sst>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USD]\ #,##0.00"/>
  </numFmts>
  <fonts count="1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2"/>
      <color theme="2" tint="-9.9978637043366805E-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0"/>
      </bottom>
      <diagonal/>
    </border>
    <border>
      <left/>
      <right/>
      <top style="medium">
        <color theme="3"/>
      </top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thin">
        <color indexed="64"/>
      </left>
      <right/>
      <top style="medium">
        <color theme="3"/>
      </top>
      <bottom style="medium">
        <color theme="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0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theme="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3"/>
      </top>
      <bottom style="medium">
        <color theme="3"/>
      </bottom>
      <diagonal/>
    </border>
    <border>
      <left/>
      <right style="medium">
        <color indexed="64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theme="3"/>
      </top>
      <bottom/>
      <diagonal/>
    </border>
    <border>
      <left/>
      <right style="medium">
        <color indexed="64"/>
      </right>
      <top style="medium">
        <color theme="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theme="0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5" fillId="0" borderId="0" xfId="0" applyFont="1"/>
    <xf numFmtId="0" fontId="4" fillId="3" borderId="0" xfId="0" applyFont="1" applyFill="1"/>
    <xf numFmtId="0" fontId="4" fillId="4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0" fontId="1" fillId="2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3" borderId="8" xfId="0" applyFont="1" applyFill="1" applyBorder="1"/>
    <xf numFmtId="0" fontId="1" fillId="2" borderId="9" xfId="0" applyFont="1" applyFill="1" applyBorder="1"/>
    <xf numFmtId="17" fontId="1" fillId="2" borderId="5" xfId="0" applyNumberFormat="1" applyFont="1" applyFill="1" applyBorder="1"/>
    <xf numFmtId="0" fontId="1" fillId="3" borderId="11" xfId="0" applyFont="1" applyFill="1" applyBorder="1"/>
    <xf numFmtId="0" fontId="0" fillId="0" borderId="11" xfId="0" applyBorder="1"/>
    <xf numFmtId="0" fontId="4" fillId="3" borderId="11" xfId="0" applyFont="1" applyFill="1" applyBorder="1"/>
    <xf numFmtId="0" fontId="5" fillId="0" borderId="0" xfId="0" applyFont="1" applyAlignment="1">
      <alignment horizontal="right"/>
    </xf>
    <xf numFmtId="0" fontId="9" fillId="3" borderId="10" xfId="0" applyFont="1" applyFill="1" applyBorder="1" applyAlignment="1">
      <alignment horizontal="left"/>
    </xf>
    <xf numFmtId="0" fontId="0" fillId="5" borderId="2" xfId="0" applyFill="1" applyBorder="1"/>
    <xf numFmtId="0" fontId="1" fillId="2" borderId="4" xfId="0" applyFont="1" applyFill="1" applyBorder="1"/>
    <xf numFmtId="0" fontId="0" fillId="0" borderId="13" xfId="0" applyBorder="1"/>
    <xf numFmtId="0" fontId="1" fillId="2" borderId="1" xfId="0" applyFont="1" applyFill="1" applyBorder="1"/>
    <xf numFmtId="0" fontId="4" fillId="3" borderId="7" xfId="0" applyFont="1" applyFill="1" applyBorder="1"/>
    <xf numFmtId="0" fontId="1" fillId="2" borderId="13" xfId="0" applyFont="1" applyFill="1" applyBorder="1"/>
    <xf numFmtId="0" fontId="1" fillId="2" borderId="6" xfId="0" applyFont="1" applyFill="1" applyBorder="1"/>
    <xf numFmtId="0" fontId="1" fillId="2" borderId="14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1" fillId="3" borderId="3" xfId="0" applyFont="1" applyFill="1" applyBorder="1"/>
    <xf numFmtId="0" fontId="11" fillId="6" borderId="10" xfId="0" applyFont="1" applyFill="1" applyBorder="1"/>
    <xf numFmtId="0" fontId="0" fillId="5" borderId="15" xfId="0" applyFill="1" applyBorder="1"/>
    <xf numFmtId="0" fontId="0" fillId="5" borderId="15" xfId="0" applyFill="1" applyBorder="1" applyAlignment="1">
      <alignment horizontal="right"/>
    </xf>
    <xf numFmtId="0" fontId="0" fillId="5" borderId="16" xfId="0" applyFill="1" applyBorder="1"/>
    <xf numFmtId="0" fontId="0" fillId="6" borderId="17" xfId="0" applyFill="1" applyBorder="1"/>
    <xf numFmtId="0" fontId="0" fillId="6" borderId="15" xfId="0" applyFill="1" applyBorder="1"/>
    <xf numFmtId="0" fontId="4" fillId="3" borderId="8" xfId="0" applyFont="1" applyFill="1" applyBorder="1"/>
    <xf numFmtId="0" fontId="0" fillId="5" borderId="18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6" borderId="18" xfId="0" applyFill="1" applyBorder="1"/>
    <xf numFmtId="0" fontId="4" fillId="4" borderId="23" xfId="0" applyFont="1" applyFill="1" applyBorder="1"/>
    <xf numFmtId="0" fontId="0" fillId="0" borderId="23" xfId="0" applyBorder="1"/>
    <xf numFmtId="0" fontId="1" fillId="2" borderId="25" xfId="0" applyFont="1" applyFill="1" applyBorder="1"/>
    <xf numFmtId="0" fontId="4" fillId="4" borderId="25" xfId="0" applyFont="1" applyFill="1" applyBorder="1"/>
    <xf numFmtId="0" fontId="4" fillId="4" borderId="26" xfId="0" applyFont="1" applyFill="1" applyBorder="1"/>
    <xf numFmtId="0" fontId="4" fillId="4" borderId="27" xfId="0" applyFont="1" applyFill="1" applyBorder="1"/>
    <xf numFmtId="0" fontId="1" fillId="4" borderId="28" xfId="0" applyFont="1" applyFill="1" applyBorder="1"/>
    <xf numFmtId="0" fontId="0" fillId="0" borderId="29" xfId="0" applyBorder="1"/>
    <xf numFmtId="0" fontId="0" fillId="0" borderId="30" xfId="0" applyBorder="1"/>
    <xf numFmtId="0" fontId="4" fillId="4" borderId="29" xfId="0" applyFont="1" applyFill="1" applyBorder="1"/>
    <xf numFmtId="0" fontId="1" fillId="4" borderId="30" xfId="0" applyFont="1" applyFill="1" applyBorder="1"/>
    <xf numFmtId="0" fontId="0" fillId="5" borderId="32" xfId="0" applyFill="1" applyBorder="1"/>
    <xf numFmtId="0" fontId="0" fillId="0" borderId="33" xfId="0" applyBorder="1"/>
    <xf numFmtId="0" fontId="0" fillId="0" borderId="34" xfId="0" applyBorder="1"/>
    <xf numFmtId="0" fontId="3" fillId="5" borderId="24" xfId="0" applyFont="1" applyFill="1" applyBorder="1"/>
    <xf numFmtId="0" fontId="0" fillId="0" borderId="38" xfId="0" applyBorder="1"/>
    <xf numFmtId="0" fontId="0" fillId="5" borderId="22" xfId="0" applyFill="1" applyBorder="1"/>
    <xf numFmtId="0" fontId="0" fillId="5" borderId="6" xfId="0" applyFill="1" applyBorder="1"/>
    <xf numFmtId="0" fontId="4" fillId="4" borderId="28" xfId="0" applyFont="1" applyFill="1" applyBorder="1"/>
    <xf numFmtId="0" fontId="0" fillId="7" borderId="36" xfId="0" applyFill="1" applyBorder="1"/>
    <xf numFmtId="0" fontId="0" fillId="7" borderId="37" xfId="0" applyFill="1" applyBorder="1"/>
    <xf numFmtId="0" fontId="1" fillId="2" borderId="27" xfId="0" applyFont="1" applyFill="1" applyBorder="1"/>
    <xf numFmtId="0" fontId="1" fillId="2" borderId="39" xfId="0" applyFont="1" applyFill="1" applyBorder="1"/>
    <xf numFmtId="0" fontId="1" fillId="2" borderId="28" xfId="0" applyFont="1" applyFill="1" applyBorder="1"/>
    <xf numFmtId="0" fontId="3" fillId="4" borderId="29" xfId="0" applyFont="1" applyFill="1" applyBorder="1"/>
    <xf numFmtId="0" fontId="4" fillId="4" borderId="30" xfId="0" applyFont="1" applyFill="1" applyBorder="1"/>
    <xf numFmtId="0" fontId="2" fillId="0" borderId="30" xfId="0" applyFont="1" applyBorder="1"/>
    <xf numFmtId="0" fontId="3" fillId="5" borderId="31" xfId="0" applyFont="1" applyFill="1" applyBorder="1"/>
    <xf numFmtId="0" fontId="3" fillId="5" borderId="40" xfId="0" applyFont="1" applyFill="1" applyBorder="1"/>
    <xf numFmtId="0" fontId="0" fillId="5" borderId="41" xfId="0" applyFill="1" applyBorder="1"/>
    <xf numFmtId="0" fontId="3" fillId="4" borderId="26" xfId="0" applyFont="1" applyFill="1" applyBorder="1"/>
    <xf numFmtId="0" fontId="0" fillId="0" borderId="42" xfId="0" applyBorder="1"/>
    <xf numFmtId="0" fontId="3" fillId="5" borderId="35" xfId="0" applyFont="1" applyFill="1" applyBorder="1"/>
    <xf numFmtId="0" fontId="0" fillId="5" borderId="43" xfId="0" applyFill="1" applyBorder="1"/>
    <xf numFmtId="0" fontId="0" fillId="7" borderId="22" xfId="0" applyFill="1" applyBorder="1"/>
    <xf numFmtId="0" fontId="4" fillId="4" borderId="43" xfId="0" applyFont="1" applyFill="1" applyBorder="1"/>
    <xf numFmtId="0" fontId="0" fillId="0" borderId="44" xfId="0" applyBorder="1"/>
    <xf numFmtId="0" fontId="10" fillId="4" borderId="22" xfId="0" applyFont="1" applyFill="1" applyBorder="1"/>
    <xf numFmtId="0" fontId="3" fillId="8" borderId="22" xfId="0" applyFont="1" applyFill="1" applyBorder="1"/>
    <xf numFmtId="0" fontId="0" fillId="8" borderId="22" xfId="0" applyFill="1" applyBorder="1"/>
    <xf numFmtId="0" fontId="0" fillId="8" borderId="36" xfId="0" applyFill="1" applyBorder="1"/>
    <xf numFmtId="0" fontId="2" fillId="8" borderId="37" xfId="0" applyFont="1" applyFill="1" applyBorder="1"/>
    <xf numFmtId="2" fontId="0" fillId="5" borderId="35" xfId="0" applyNumberFormat="1" applyFill="1" applyBorder="1"/>
    <xf numFmtId="0" fontId="0" fillId="9" borderId="25" xfId="0" applyFill="1" applyBorder="1"/>
    <xf numFmtId="0" fontId="0" fillId="9" borderId="23" xfId="0" applyFill="1" applyBorder="1"/>
    <xf numFmtId="0" fontId="0" fillId="9" borderId="38" xfId="0" applyFill="1" applyBorder="1"/>
    <xf numFmtId="0" fontId="0" fillId="9" borderId="22" xfId="0" applyFill="1" applyBorder="1"/>
    <xf numFmtId="4" fontId="0" fillId="9" borderId="35" xfId="0" applyNumberFormat="1" applyFill="1" applyBorder="1"/>
    <xf numFmtId="0" fontId="0" fillId="9" borderId="37" xfId="0" applyFill="1" applyBorder="1"/>
    <xf numFmtId="0" fontId="0" fillId="9" borderId="36" xfId="0" applyFill="1" applyBorder="1"/>
    <xf numFmtId="0" fontId="0" fillId="0" borderId="26" xfId="0" applyBorder="1"/>
    <xf numFmtId="0" fontId="0" fillId="0" borderId="28" xfId="0" applyBorder="1"/>
    <xf numFmtId="3" fontId="0" fillId="0" borderId="29" xfId="0" applyNumberFormat="1" applyBorder="1"/>
    <xf numFmtId="4" fontId="0" fillId="0" borderId="29" xfId="0" applyNumberFormat="1" applyBorder="1"/>
    <xf numFmtId="0" fontId="0" fillId="0" borderId="0" xfId="0" applyAlignment="1">
      <alignment horizontal="right"/>
    </xf>
    <xf numFmtId="0" fontId="3" fillId="4" borderId="23" xfId="0" applyFont="1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10" fillId="4" borderId="13" xfId="0" applyFont="1" applyFill="1" applyBorder="1"/>
    <xf numFmtId="0" fontId="0" fillId="5" borderId="45" xfId="0" applyFill="1" applyBorder="1"/>
    <xf numFmtId="0" fontId="2" fillId="5" borderId="45" xfId="0" applyFont="1" applyFill="1" applyBorder="1"/>
    <xf numFmtId="17" fontId="1" fillId="2" borderId="46" xfId="0" applyNumberFormat="1" applyFont="1" applyFill="1" applyBorder="1"/>
    <xf numFmtId="0" fontId="1" fillId="2" borderId="47" xfId="0" applyFont="1" applyFill="1" applyBorder="1"/>
    <xf numFmtId="0" fontId="1" fillId="2" borderId="48" xfId="0" applyFont="1" applyFill="1" applyBorder="1"/>
    <xf numFmtId="0" fontId="0" fillId="4" borderId="0" xfId="0" applyFill="1"/>
    <xf numFmtId="2" fontId="0" fillId="0" borderId="0" xfId="0" applyNumberFormat="1"/>
    <xf numFmtId="0" fontId="2" fillId="0" borderId="0" xfId="0" applyFont="1" applyAlignment="1">
      <alignment horizontal="right"/>
    </xf>
    <xf numFmtId="0" fontId="4" fillId="4" borderId="33" xfId="0" applyFont="1" applyFill="1" applyBorder="1"/>
    <xf numFmtId="0" fontId="0" fillId="4" borderId="33" xfId="0" applyFill="1" applyBorder="1"/>
    <xf numFmtId="0" fontId="3" fillId="4" borderId="25" xfId="0" applyFont="1" applyFill="1" applyBorder="1"/>
    <xf numFmtId="0" fontId="3" fillId="4" borderId="23" xfId="0" applyFont="1" applyFill="1" applyBorder="1"/>
    <xf numFmtId="0" fontId="0" fillId="4" borderId="23" xfId="0" applyFill="1" applyBorder="1"/>
    <xf numFmtId="2" fontId="0" fillId="0" borderId="23" xfId="0" applyNumberFormat="1" applyBorder="1"/>
    <xf numFmtId="164" fontId="0" fillId="0" borderId="23" xfId="0" applyNumberFormat="1" applyBorder="1"/>
    <xf numFmtId="2" fontId="0" fillId="4" borderId="23" xfId="0" applyNumberFormat="1" applyFill="1" applyBorder="1"/>
    <xf numFmtId="2" fontId="0" fillId="4" borderId="38" xfId="0" applyNumberFormat="1" applyFill="1" applyBorder="1"/>
    <xf numFmtId="0" fontId="0" fillId="12" borderId="0" xfId="0" applyFill="1"/>
    <xf numFmtId="0" fontId="0" fillId="0" borderId="25" xfId="0" applyBorder="1"/>
    <xf numFmtId="0" fontId="0" fillId="9" borderId="35" xfId="0" applyFill="1" applyBorder="1"/>
    <xf numFmtId="4" fontId="0" fillId="9" borderId="36" xfId="0" applyNumberFormat="1" applyFill="1" applyBorder="1"/>
    <xf numFmtId="0" fontId="14" fillId="0" borderId="0" xfId="0" applyFont="1"/>
    <xf numFmtId="0" fontId="0" fillId="0" borderId="27" xfId="0" applyBorder="1"/>
    <xf numFmtId="0" fontId="0" fillId="10" borderId="28" xfId="0" applyFill="1" applyBorder="1" applyAlignment="1">
      <alignment horizontal="center"/>
    </xf>
    <xf numFmtId="0" fontId="0" fillId="9" borderId="42" xfId="0" applyFill="1" applyBorder="1"/>
    <xf numFmtId="4" fontId="0" fillId="9" borderId="33" xfId="0" applyNumberFormat="1" applyFill="1" applyBorder="1"/>
    <xf numFmtId="0" fontId="0" fillId="9" borderId="33" xfId="0" applyFill="1" applyBorder="1"/>
    <xf numFmtId="0" fontId="0" fillId="9" borderId="34" xfId="0" applyFill="1" applyBorder="1"/>
    <xf numFmtId="3" fontId="0" fillId="0" borderId="0" xfId="0" applyNumberFormat="1"/>
    <xf numFmtId="4" fontId="0" fillId="0" borderId="0" xfId="0" applyNumberFormat="1"/>
    <xf numFmtId="0" fontId="0" fillId="9" borderId="26" xfId="0" applyFill="1" applyBorder="1"/>
    <xf numFmtId="0" fontId="0" fillId="9" borderId="29" xfId="0" applyFill="1" applyBorder="1"/>
    <xf numFmtId="0" fontId="1" fillId="2" borderId="26" xfId="0" applyFont="1" applyFill="1" applyBorder="1"/>
    <xf numFmtId="0" fontId="4" fillId="4" borderId="42" xfId="0" applyFont="1" applyFill="1" applyBorder="1"/>
    <xf numFmtId="0" fontId="1" fillId="4" borderId="34" xfId="0" applyFont="1" applyFill="1" applyBorder="1"/>
    <xf numFmtId="0" fontId="0" fillId="4" borderId="29" xfId="0" applyFill="1" applyBorder="1"/>
    <xf numFmtId="2" fontId="0" fillId="0" borderId="29" xfId="0" applyNumberFormat="1" applyBorder="1"/>
    <xf numFmtId="164" fontId="0" fillId="0" borderId="29" xfId="0" applyNumberFormat="1" applyBorder="1"/>
    <xf numFmtId="2" fontId="0" fillId="4" borderId="29" xfId="0" applyNumberFormat="1" applyFill="1" applyBorder="1"/>
    <xf numFmtId="4" fontId="0" fillId="9" borderId="37" xfId="0" applyNumberFormat="1" applyFill="1" applyBorder="1"/>
    <xf numFmtId="0" fontId="0" fillId="0" borderId="28" xfId="0" applyBorder="1" applyAlignment="1">
      <alignment horizontal="right"/>
    </xf>
    <xf numFmtId="0" fontId="0" fillId="0" borderId="30" xfId="0" applyBorder="1" applyAlignment="1">
      <alignment horizontal="right"/>
    </xf>
    <xf numFmtId="4" fontId="0" fillId="0" borderId="23" xfId="0" applyNumberFormat="1" applyBorder="1"/>
    <xf numFmtId="2" fontId="0" fillId="5" borderId="22" xfId="0" applyNumberFormat="1" applyFill="1" applyBorder="1"/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  <xf numFmtId="0" fontId="0" fillId="12" borderId="22" xfId="0" applyFill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0" fillId="11" borderId="22" xfId="0" applyFill="1" applyBorder="1"/>
    <xf numFmtId="0" fontId="10" fillId="4" borderId="0" xfId="0" applyFont="1" applyFill="1"/>
    <xf numFmtId="0" fontId="0" fillId="11" borderId="0" xfId="0" applyFill="1"/>
    <xf numFmtId="0" fontId="3" fillId="4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0" fillId="11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0" fontId="0" fillId="12" borderId="38" xfId="0" applyFill="1" applyBorder="1" applyAlignment="1">
      <alignment horizontal="left"/>
    </xf>
    <xf numFmtId="3" fontId="0" fillId="11" borderId="0" xfId="0" applyNumberFormat="1" applyFill="1" applyAlignment="1">
      <alignment horizontal="left"/>
    </xf>
    <xf numFmtId="4" fontId="0" fillId="11" borderId="22" xfId="0" applyNumberFormat="1" applyFill="1" applyBorder="1" applyAlignment="1">
      <alignment horizontal="left"/>
    </xf>
    <xf numFmtId="0" fontId="0" fillId="12" borderId="23" xfId="0" applyFill="1" applyBorder="1"/>
    <xf numFmtId="0" fontId="15" fillId="0" borderId="0" xfId="0" applyFont="1"/>
    <xf numFmtId="0" fontId="3" fillId="4" borderId="30" xfId="0" applyFont="1" applyFill="1" applyBorder="1" applyAlignment="1">
      <alignment horizontal="center"/>
    </xf>
    <xf numFmtId="0" fontId="0" fillId="5" borderId="44" xfId="0" applyFill="1" applyBorder="1"/>
    <xf numFmtId="0" fontId="16" fillId="12" borderId="23" xfId="0" applyFont="1" applyFill="1" applyBorder="1"/>
    <xf numFmtId="0" fontId="0" fillId="0" borderId="36" xfId="0" applyBorder="1"/>
    <xf numFmtId="0" fontId="2" fillId="0" borderId="36" xfId="0" applyFont="1" applyBorder="1"/>
    <xf numFmtId="0" fontId="2" fillId="0" borderId="37" xfId="0" applyFont="1" applyBorder="1"/>
    <xf numFmtId="0" fontId="0" fillId="12" borderId="23" xfId="0" applyFill="1" applyBorder="1" applyAlignment="1">
      <alignment horizontal="right"/>
    </xf>
    <xf numFmtId="0" fontId="3" fillId="8" borderId="35" xfId="0" applyFont="1" applyFill="1" applyBorder="1"/>
    <xf numFmtId="4" fontId="0" fillId="0" borderId="25" xfId="0" applyNumberFormat="1" applyBorder="1"/>
    <xf numFmtId="0" fontId="1" fillId="2" borderId="2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3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3" fillId="4" borderId="33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0" fontId="0" fillId="11" borderId="36" xfId="0" applyFill="1" applyBorder="1" applyAlignment="1">
      <alignment horizontal="left"/>
    </xf>
    <xf numFmtId="0" fontId="0" fillId="11" borderId="37" xfId="0" applyFill="1" applyBorder="1" applyAlignment="1">
      <alignment horizontal="left"/>
    </xf>
    <xf numFmtId="3" fontId="0" fillId="11" borderId="36" xfId="0" applyNumberFormat="1" applyFill="1" applyBorder="1" applyAlignment="1">
      <alignment horizontal="left"/>
    </xf>
    <xf numFmtId="0" fontId="0" fillId="0" borderId="29" xfId="0" applyBorder="1" applyAlignment="1">
      <alignment wrapText="1"/>
    </xf>
    <xf numFmtId="0" fontId="3" fillId="13" borderId="35" xfId="0" applyFont="1" applyFill="1" applyBorder="1"/>
    <xf numFmtId="0" fontId="0" fillId="14" borderId="0" xfId="0" applyFill="1"/>
    <xf numFmtId="0" fontId="0" fillId="6" borderId="16" xfId="0" applyFill="1" applyBorder="1"/>
    <xf numFmtId="0" fontId="3" fillId="3" borderId="0" xfId="0" applyFont="1" applyFill="1"/>
    <xf numFmtId="0" fontId="3" fillId="3" borderId="11" xfId="0" applyFont="1" applyFill="1" applyBorder="1"/>
    <xf numFmtId="0" fontId="0" fillId="0" borderId="14" xfId="0" applyBorder="1"/>
    <xf numFmtId="0" fontId="0" fillId="0" borderId="12" xfId="0" applyBorder="1"/>
    <xf numFmtId="0" fontId="0" fillId="12" borderId="11" xfId="0" applyFill="1" applyBorder="1"/>
    <xf numFmtId="0" fontId="0" fillId="8" borderId="33" xfId="0" applyFill="1" applyBorder="1"/>
    <xf numFmtId="0" fontId="2" fillId="8" borderId="34" xfId="0" applyFont="1" applyFill="1" applyBorder="1"/>
    <xf numFmtId="0" fontId="0" fillId="13" borderId="23" xfId="0" applyFill="1" applyBorder="1"/>
    <xf numFmtId="0" fontId="3" fillId="8" borderId="38" xfId="0" applyFont="1" applyFill="1" applyBorder="1"/>
    <xf numFmtId="0" fontId="0" fillId="8" borderId="38" xfId="0" applyFill="1" applyBorder="1"/>
    <xf numFmtId="4" fontId="0" fillId="8" borderId="38" xfId="0" applyNumberFormat="1" applyFill="1" applyBorder="1"/>
    <xf numFmtId="0" fontId="10" fillId="4" borderId="25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3" fillId="10" borderId="35" xfId="0" applyFont="1" applyFill="1" applyBorder="1" applyAlignment="1">
      <alignment horizontal="center"/>
    </xf>
    <xf numFmtId="0" fontId="3" fillId="10" borderId="36" xfId="0" applyFont="1" applyFill="1" applyBorder="1" applyAlignment="1">
      <alignment horizontal="center"/>
    </xf>
    <xf numFmtId="0" fontId="3" fillId="10" borderId="37" xfId="0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10" borderId="3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5FCD-2064-9F4C-BF41-446889C6E8B1}">
  <dimension ref="A1:M35"/>
  <sheetViews>
    <sheetView topLeftCell="A10" zoomScaleNormal="100" workbookViewId="0">
      <selection activeCell="C9" sqref="C9"/>
    </sheetView>
  </sheetViews>
  <sheetFormatPr baseColWidth="10" defaultRowHeight="16" x14ac:dyDescent="0.2"/>
  <cols>
    <col min="1" max="1" width="38.5" customWidth="1"/>
  </cols>
  <sheetData>
    <row r="1" spans="1:13" ht="22" thickBot="1" x14ac:dyDescent="0.3">
      <c r="A1" s="79" t="s">
        <v>29</v>
      </c>
      <c r="B1" s="44">
        <v>2020</v>
      </c>
      <c r="C1" s="44">
        <v>2021</v>
      </c>
      <c r="D1" s="44">
        <v>2022</v>
      </c>
      <c r="E1" s="44">
        <v>2023</v>
      </c>
      <c r="F1" s="44">
        <v>2024</v>
      </c>
      <c r="G1" s="63"/>
      <c r="H1" s="63"/>
      <c r="I1" s="64"/>
      <c r="J1" s="63"/>
      <c r="K1" s="63"/>
      <c r="L1" s="63"/>
      <c r="M1" s="65"/>
    </row>
    <row r="2" spans="1:13" ht="17" thickBot="1" x14ac:dyDescent="0.25">
      <c r="A2" s="66" t="s">
        <v>9</v>
      </c>
      <c r="B2" s="152" t="s">
        <v>57</v>
      </c>
      <c r="C2" s="152" t="s">
        <v>57</v>
      </c>
      <c r="D2" s="167" t="s">
        <v>57</v>
      </c>
      <c r="E2" s="97" t="s">
        <v>57</v>
      </c>
      <c r="F2" s="102" t="s">
        <v>56</v>
      </c>
      <c r="G2" s="3"/>
      <c r="H2" s="3"/>
      <c r="I2" s="3"/>
      <c r="J2" s="3"/>
      <c r="K2" s="3"/>
      <c r="L2" s="3"/>
      <c r="M2" s="67"/>
    </row>
    <row r="3" spans="1:13" x14ac:dyDescent="0.2">
      <c r="A3" s="49" t="s">
        <v>17</v>
      </c>
      <c r="B3" s="43">
        <v>3333.33</v>
      </c>
      <c r="C3" s="43">
        <v>40000</v>
      </c>
      <c r="D3" s="122">
        <v>40000</v>
      </c>
      <c r="E3" s="122">
        <v>40000</v>
      </c>
      <c r="F3" s="122">
        <v>40000</v>
      </c>
      <c r="H3" s="6"/>
      <c r="K3" s="6"/>
      <c r="M3" s="68"/>
    </row>
    <row r="4" spans="1:13" x14ac:dyDescent="0.2">
      <c r="A4" s="49" t="s">
        <v>95</v>
      </c>
      <c r="B4" s="43"/>
      <c r="C4" s="43"/>
      <c r="D4" s="43">
        <v>6933.2</v>
      </c>
      <c r="E4" s="43">
        <v>20807.740000000002</v>
      </c>
      <c r="F4" s="173">
        <v>20400</v>
      </c>
      <c r="K4" s="6"/>
      <c r="M4" s="68"/>
    </row>
    <row r="5" spans="1:13" x14ac:dyDescent="0.2">
      <c r="A5" s="49" t="s">
        <v>27</v>
      </c>
      <c r="B5" s="43">
        <v>3336</v>
      </c>
      <c r="C5" s="43">
        <v>0</v>
      </c>
      <c r="D5" s="43">
        <v>0</v>
      </c>
      <c r="E5" s="43">
        <v>0</v>
      </c>
      <c r="F5" s="43">
        <v>0</v>
      </c>
      <c r="K5" s="6"/>
      <c r="M5" s="68"/>
    </row>
    <row r="6" spans="1:13" ht="17" thickBot="1" x14ac:dyDescent="0.25">
      <c r="A6" s="49" t="s">
        <v>28</v>
      </c>
      <c r="B6" s="43">
        <v>1664</v>
      </c>
      <c r="C6" s="43">
        <v>5000</v>
      </c>
      <c r="D6" s="43">
        <v>5000</v>
      </c>
      <c r="E6" s="43">
        <v>5000</v>
      </c>
      <c r="F6" s="43">
        <v>5000</v>
      </c>
      <c r="K6" s="6"/>
      <c r="M6" s="68"/>
    </row>
    <row r="7" spans="1:13" ht="17" thickBot="1" x14ac:dyDescent="0.25">
      <c r="A7" s="69" t="s">
        <v>30</v>
      </c>
      <c r="B7" s="168">
        <v>8333.33</v>
      </c>
      <c r="C7" s="168">
        <v>45000</v>
      </c>
      <c r="D7" s="168">
        <v>51933.2</v>
      </c>
      <c r="E7" s="58">
        <v>110885.24</v>
      </c>
      <c r="F7" s="168"/>
      <c r="G7" s="19"/>
      <c r="H7" s="19"/>
      <c r="I7" s="19"/>
      <c r="J7" s="19"/>
      <c r="K7" s="19"/>
      <c r="L7" s="19"/>
      <c r="M7" s="53"/>
    </row>
    <row r="8" spans="1:13" x14ac:dyDescent="0.2">
      <c r="A8" s="66" t="s">
        <v>25</v>
      </c>
      <c r="B8" s="42"/>
      <c r="C8" s="77"/>
      <c r="D8" s="42"/>
      <c r="E8" s="42"/>
      <c r="F8" s="42"/>
      <c r="G8" s="3"/>
      <c r="H8" s="3"/>
      <c r="I8" s="3"/>
      <c r="J8" s="3"/>
      <c r="K8" s="3"/>
      <c r="L8" s="3"/>
      <c r="M8" s="67"/>
    </row>
    <row r="9" spans="1:13" x14ac:dyDescent="0.2">
      <c r="A9" s="49" t="s">
        <v>18</v>
      </c>
      <c r="B9" s="43"/>
      <c r="C9" s="43">
        <v>342.21</v>
      </c>
      <c r="D9" s="43">
        <v>352.97</v>
      </c>
      <c r="E9" s="43">
        <v>353.24</v>
      </c>
      <c r="F9" s="43"/>
      <c r="M9" s="50"/>
    </row>
    <row r="10" spans="1:13" ht="33" customHeight="1" x14ac:dyDescent="0.2">
      <c r="A10" s="185" t="s">
        <v>23</v>
      </c>
      <c r="B10" s="43"/>
      <c r="C10" s="43">
        <v>2382.69</v>
      </c>
      <c r="D10" s="43">
        <v>0</v>
      </c>
      <c r="E10" s="43">
        <v>0</v>
      </c>
      <c r="F10" s="43"/>
      <c r="M10" s="50"/>
    </row>
    <row r="11" spans="1:13" x14ac:dyDescent="0.2">
      <c r="A11" s="49" t="s">
        <v>60</v>
      </c>
      <c r="B11" s="43"/>
      <c r="C11" s="43"/>
      <c r="D11" s="43">
        <v>29.99</v>
      </c>
      <c r="E11" s="43">
        <v>29.99</v>
      </c>
      <c r="F11" s="43"/>
      <c r="M11" s="50"/>
    </row>
    <row r="12" spans="1:13" x14ac:dyDescent="0.2">
      <c r="A12" s="49" t="s">
        <v>32</v>
      </c>
      <c r="B12" s="43"/>
      <c r="C12" s="43">
        <v>2000</v>
      </c>
      <c r="D12" s="43">
        <v>0</v>
      </c>
      <c r="E12" s="43">
        <v>0</v>
      </c>
      <c r="F12" s="43"/>
      <c r="M12" s="50"/>
    </row>
    <row r="13" spans="1:13" x14ac:dyDescent="0.2">
      <c r="A13" s="49" t="s">
        <v>20</v>
      </c>
      <c r="B13" s="43"/>
      <c r="C13" s="43">
        <v>2700</v>
      </c>
      <c r="D13" s="43">
        <v>2700</v>
      </c>
      <c r="E13" s="43">
        <v>2700</v>
      </c>
      <c r="F13" s="43"/>
      <c r="M13" s="50"/>
    </row>
    <row r="14" spans="1:13" x14ac:dyDescent="0.2">
      <c r="A14" s="49" t="s">
        <v>53</v>
      </c>
      <c r="B14" s="43"/>
      <c r="C14" s="43">
        <v>5.08</v>
      </c>
      <c r="D14" s="43">
        <v>99.99</v>
      </c>
      <c r="E14" s="43">
        <v>99.99</v>
      </c>
      <c r="F14" s="43"/>
      <c r="M14" s="50"/>
    </row>
    <row r="15" spans="1:13" x14ac:dyDescent="0.2">
      <c r="A15" s="49" t="s">
        <v>63</v>
      </c>
      <c r="B15" s="43"/>
      <c r="C15" s="43">
        <v>650</v>
      </c>
      <c r="D15" s="43">
        <v>650</v>
      </c>
      <c r="E15" s="43">
        <v>954.74</v>
      </c>
      <c r="F15" s="43"/>
      <c r="M15" s="50"/>
    </row>
    <row r="16" spans="1:13" x14ac:dyDescent="0.2">
      <c r="A16" s="49" t="s">
        <v>62</v>
      </c>
      <c r="B16" s="43"/>
      <c r="C16" s="43">
        <v>0</v>
      </c>
      <c r="D16" s="43">
        <v>318</v>
      </c>
      <c r="E16" s="43">
        <v>318</v>
      </c>
      <c r="F16" s="43"/>
      <c r="M16" s="50"/>
    </row>
    <row r="17" spans="1:13" ht="17" thickBot="1" x14ac:dyDescent="0.25">
      <c r="A17" s="49" t="s">
        <v>24</v>
      </c>
      <c r="B17" s="43"/>
      <c r="C17" s="78">
        <v>20.41</v>
      </c>
      <c r="D17" s="43">
        <v>20.39</v>
      </c>
      <c r="E17" s="43">
        <v>20.39</v>
      </c>
      <c r="F17" s="43"/>
      <c r="M17" s="50"/>
    </row>
    <row r="18" spans="1:13" ht="17" thickBot="1" x14ac:dyDescent="0.25">
      <c r="A18" s="70" t="s">
        <v>30</v>
      </c>
      <c r="B18" s="75">
        <v>0</v>
      </c>
      <c r="C18" s="75">
        <v>8100.39</v>
      </c>
      <c r="D18" s="75">
        <v>4171.34</v>
      </c>
      <c r="E18" s="75">
        <v>4476.3500000000004</v>
      </c>
      <c r="F18" s="58"/>
      <c r="G18" s="59"/>
      <c r="H18" s="59"/>
      <c r="I18" s="59"/>
      <c r="J18" s="59"/>
      <c r="K18" s="59"/>
      <c r="L18" s="59"/>
      <c r="M18" s="71"/>
    </row>
    <row r="19" spans="1:13" x14ac:dyDescent="0.2">
      <c r="A19" s="72" t="s">
        <v>98</v>
      </c>
      <c r="B19" s="45"/>
      <c r="C19" s="45"/>
      <c r="D19" s="45"/>
      <c r="E19" s="114"/>
      <c r="F19" s="45"/>
      <c r="G19" s="47"/>
      <c r="H19" s="47"/>
      <c r="I19" s="47"/>
      <c r="J19" s="47"/>
      <c r="K19" s="47"/>
      <c r="L19" s="47"/>
      <c r="M19" s="60"/>
    </row>
    <row r="20" spans="1:13" x14ac:dyDescent="0.2">
      <c r="A20" s="49" t="s">
        <v>42</v>
      </c>
      <c r="B20" s="43"/>
      <c r="C20" s="43"/>
      <c r="D20" s="43">
        <v>658.1</v>
      </c>
      <c r="E20" s="43">
        <v>2860</v>
      </c>
      <c r="F20" s="43"/>
      <c r="M20" s="50"/>
    </row>
    <row r="21" spans="1:13" x14ac:dyDescent="0.2">
      <c r="A21" s="49" t="s">
        <v>61</v>
      </c>
      <c r="B21" s="43"/>
      <c r="C21" s="43"/>
      <c r="D21" s="43">
        <v>908.39</v>
      </c>
      <c r="E21" s="146">
        <v>6147.81</v>
      </c>
      <c r="F21" s="43"/>
      <c r="M21" s="50"/>
    </row>
    <row r="22" spans="1:13" x14ac:dyDescent="0.2">
      <c r="A22" s="49" t="s">
        <v>54</v>
      </c>
      <c r="B22" s="43"/>
      <c r="C22" s="43"/>
      <c r="D22" s="43">
        <v>511.48</v>
      </c>
      <c r="E22" s="169">
        <v>250</v>
      </c>
      <c r="F22" s="43"/>
      <c r="M22" s="50"/>
    </row>
    <row r="23" spans="1:13" ht="17" thickBot="1" x14ac:dyDescent="0.25">
      <c r="A23" s="73" t="s">
        <v>55</v>
      </c>
      <c r="B23" s="57"/>
      <c r="C23" s="57"/>
      <c r="D23" s="57">
        <v>160.76</v>
      </c>
      <c r="E23" s="43">
        <v>50</v>
      </c>
      <c r="F23" s="57"/>
      <c r="G23" s="54"/>
      <c r="H23" s="54"/>
      <c r="I23" s="54"/>
      <c r="J23" s="54"/>
      <c r="K23" s="54"/>
      <c r="L23" s="54"/>
      <c r="M23" s="55"/>
    </row>
    <row r="24" spans="1:13" ht="17" thickBot="1" x14ac:dyDescent="0.25">
      <c r="A24" s="74" t="s">
        <v>30</v>
      </c>
      <c r="B24" s="76">
        <v>0</v>
      </c>
      <c r="C24" s="76">
        <v>0</v>
      </c>
      <c r="D24" s="76">
        <v>2238.73</v>
      </c>
      <c r="E24" s="76">
        <v>9307.81</v>
      </c>
      <c r="F24" s="76"/>
      <c r="G24" s="61"/>
      <c r="H24" s="61"/>
      <c r="I24" s="61"/>
      <c r="J24" s="61"/>
      <c r="K24" s="61"/>
      <c r="L24" s="61"/>
      <c r="M24" s="62"/>
    </row>
    <row r="25" spans="1:13" ht="17" thickBot="1" x14ac:dyDescent="0.25">
      <c r="A25" s="80" t="s">
        <v>8</v>
      </c>
      <c r="B25" s="81">
        <v>8333.33</v>
      </c>
      <c r="C25" s="81">
        <v>53100.39</v>
      </c>
      <c r="D25" s="81">
        <v>58343.27</v>
      </c>
      <c r="E25" s="81">
        <v>124669.40000000001</v>
      </c>
      <c r="F25" s="81"/>
      <c r="G25" s="82"/>
      <c r="H25" s="82"/>
      <c r="I25" s="82"/>
      <c r="J25" s="82"/>
      <c r="K25" s="82"/>
      <c r="L25" s="82"/>
      <c r="M25" s="83"/>
    </row>
    <row r="26" spans="1:13" ht="17" thickBot="1" x14ac:dyDescent="0.25"/>
    <row r="27" spans="1:13" ht="17" thickBot="1" x14ac:dyDescent="0.25">
      <c r="A27" s="186" t="s">
        <v>96</v>
      </c>
      <c r="B27" s="122"/>
      <c r="C27" s="122"/>
      <c r="D27" s="122"/>
      <c r="E27" s="175">
        <v>45077.5</v>
      </c>
      <c r="F27" s="122">
        <v>3252.5</v>
      </c>
      <c r="G27" s="170"/>
      <c r="H27" s="170"/>
      <c r="I27" s="170"/>
      <c r="J27" s="170"/>
      <c r="K27" s="171"/>
      <c r="L27" s="170"/>
      <c r="M27" s="172"/>
    </row>
    <row r="28" spans="1:13" ht="17" thickBot="1" x14ac:dyDescent="0.25">
      <c r="A28" s="174" t="s">
        <v>8</v>
      </c>
      <c r="B28" s="81"/>
      <c r="C28" s="81"/>
      <c r="D28" s="81"/>
      <c r="E28" s="81">
        <v>45077.5</v>
      </c>
      <c r="F28" s="81">
        <v>48330</v>
      </c>
      <c r="G28" s="82"/>
      <c r="H28" s="82"/>
      <c r="I28" s="82"/>
      <c r="J28" s="82"/>
      <c r="K28" s="82"/>
      <c r="L28" s="82"/>
      <c r="M28" s="83"/>
    </row>
    <row r="29" spans="1:13" ht="17" thickBot="1" x14ac:dyDescent="0.25"/>
    <row r="30" spans="1:13" ht="21" customHeight="1" x14ac:dyDescent="0.2">
      <c r="A30" s="200" t="s">
        <v>89</v>
      </c>
      <c r="B30" s="176">
        <v>2020</v>
      </c>
      <c r="C30" s="176">
        <v>2021</v>
      </c>
      <c r="D30" s="176">
        <v>2022</v>
      </c>
      <c r="E30" s="176">
        <v>2023</v>
      </c>
      <c r="F30" s="177">
        <v>2024</v>
      </c>
    </row>
    <row r="31" spans="1:13" ht="21" customHeight="1" thickBot="1" x14ac:dyDescent="0.25">
      <c r="A31" s="201"/>
      <c r="B31" s="180" t="s">
        <v>57</v>
      </c>
      <c r="C31" s="180" t="s">
        <v>57</v>
      </c>
      <c r="D31" s="180" t="s">
        <v>57</v>
      </c>
      <c r="E31" s="180" t="s">
        <v>57</v>
      </c>
      <c r="F31" s="181" t="s">
        <v>57</v>
      </c>
      <c r="I31">
        <v>342.21</v>
      </c>
    </row>
    <row r="32" spans="1:13" ht="16" customHeight="1" thickBot="1" x14ac:dyDescent="0.25">
      <c r="A32" s="43" t="s">
        <v>92</v>
      </c>
      <c r="B32" s="157" t="s">
        <v>21</v>
      </c>
      <c r="C32" s="158">
        <v>5000</v>
      </c>
      <c r="D32" s="160">
        <v>5000</v>
      </c>
      <c r="E32" s="160">
        <v>5000</v>
      </c>
      <c r="F32" s="178">
        <v>5000</v>
      </c>
      <c r="I32" s="160">
        <v>650</v>
      </c>
    </row>
    <row r="33" spans="1:6" ht="16" customHeight="1" thickBot="1" x14ac:dyDescent="0.25">
      <c r="A33" s="153" t="s">
        <v>91</v>
      </c>
      <c r="B33" s="182">
        <v>3336</v>
      </c>
      <c r="C33" s="182">
        <v>8336</v>
      </c>
      <c r="D33" s="184">
        <f>SUM(D32+C35)</f>
        <v>8953.3100000000013</v>
      </c>
      <c r="E33" s="184">
        <f>SUM(E32+D35)</f>
        <v>11714.240000000002</v>
      </c>
      <c r="F33" s="164">
        <f>SUM(E35+F32)</f>
        <v>7656.4300000000021</v>
      </c>
    </row>
    <row r="34" spans="1:6" ht="17" thickBot="1" x14ac:dyDescent="0.25">
      <c r="A34" s="43" t="s">
        <v>93</v>
      </c>
      <c r="B34" s="148">
        <v>0</v>
      </c>
      <c r="C34" s="157">
        <v>4382.6899999999996</v>
      </c>
      <c r="D34" s="148">
        <v>2239.0700000000002</v>
      </c>
      <c r="E34" s="148">
        <v>9057.81</v>
      </c>
      <c r="F34" s="179"/>
    </row>
    <row r="35" spans="1:6" ht="17" thickBot="1" x14ac:dyDescent="0.25">
      <c r="A35" s="153" t="s">
        <v>8</v>
      </c>
      <c r="B35" s="182">
        <v>3336</v>
      </c>
      <c r="C35" s="182">
        <f>SUM(C33-C34)</f>
        <v>3953.3100000000004</v>
      </c>
      <c r="D35" s="182">
        <f t="shared" ref="D35:E35" si="0">SUM(D33-D34)</f>
        <v>6714.2400000000016</v>
      </c>
      <c r="E35" s="182">
        <f t="shared" si="0"/>
        <v>2656.4300000000021</v>
      </c>
      <c r="F35" s="183"/>
    </row>
  </sheetData>
  <mergeCells count="1">
    <mergeCell ref="A30:A3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CB96-6270-5C4C-AAC7-8038F16971CD}">
  <dimension ref="A1:X129"/>
  <sheetViews>
    <sheetView tabSelected="1" topLeftCell="A49" zoomScale="110" zoomScaleNormal="110" workbookViewId="0">
      <selection activeCell="C65" sqref="C65"/>
    </sheetView>
  </sheetViews>
  <sheetFormatPr baseColWidth="10" defaultRowHeight="16" x14ac:dyDescent="0.2"/>
  <cols>
    <col min="1" max="1" width="46.83203125" customWidth="1"/>
    <col min="15" max="15" width="13.5" customWidth="1"/>
  </cols>
  <sheetData>
    <row r="1" spans="1:17" ht="22" thickBot="1" x14ac:dyDescent="0.3">
      <c r="A1" s="18" t="s">
        <v>10</v>
      </c>
      <c r="B1" s="13" t="s">
        <v>12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12" t="s">
        <v>6</v>
      </c>
      <c r="J1" s="7" t="s">
        <v>7</v>
      </c>
      <c r="K1" s="12" t="s">
        <v>13</v>
      </c>
      <c r="L1" s="7" t="s">
        <v>14</v>
      </c>
      <c r="M1" s="7" t="s">
        <v>15</v>
      </c>
      <c r="N1" s="20" t="s">
        <v>8</v>
      </c>
      <c r="O1" s="22" t="s">
        <v>26</v>
      </c>
      <c r="P1" s="4"/>
      <c r="Q1" s="5"/>
    </row>
    <row r="2" spans="1:17" ht="17" thickBot="1" x14ac:dyDescent="0.25">
      <c r="A2" s="14" t="s">
        <v>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6"/>
      <c r="O2" s="2"/>
      <c r="P2" s="2"/>
      <c r="Q2" s="36"/>
    </row>
    <row r="3" spans="1:17" x14ac:dyDescent="0.2">
      <c r="A3" s="15" t="s">
        <v>17</v>
      </c>
      <c r="M3" s="1">
        <v>3333</v>
      </c>
      <c r="N3" s="15">
        <v>3333.33</v>
      </c>
      <c r="P3" s="151" t="s">
        <v>89</v>
      </c>
      <c r="Q3" s="10"/>
    </row>
    <row r="4" spans="1:17" x14ac:dyDescent="0.2">
      <c r="A4" s="15" t="s">
        <v>27</v>
      </c>
      <c r="I4" s="17" t="s">
        <v>21</v>
      </c>
      <c r="N4" s="15">
        <v>3336</v>
      </c>
      <c r="P4" s="149" t="s">
        <v>90</v>
      </c>
      <c r="Q4" s="10"/>
    </row>
    <row r="5" spans="1:17" x14ac:dyDescent="0.2">
      <c r="A5" s="15" t="s">
        <v>28</v>
      </c>
      <c r="M5">
        <v>1664</v>
      </c>
      <c r="N5" s="15">
        <v>1664</v>
      </c>
      <c r="Q5" s="10"/>
    </row>
    <row r="6" spans="1:17" x14ac:dyDescent="0.2">
      <c r="A6" s="33" t="s">
        <v>30</v>
      </c>
      <c r="B6" s="31"/>
      <c r="C6" s="31"/>
      <c r="D6" s="31"/>
      <c r="E6" s="31"/>
      <c r="F6" s="31"/>
      <c r="G6" s="31"/>
      <c r="H6" s="31"/>
      <c r="I6" s="32" t="s">
        <v>21</v>
      </c>
      <c r="J6" s="31"/>
      <c r="K6" s="31"/>
      <c r="L6" s="31"/>
      <c r="M6" s="31">
        <v>4997.33</v>
      </c>
      <c r="N6" s="33">
        <v>8333.33</v>
      </c>
      <c r="O6" s="31"/>
      <c r="P6" s="31"/>
      <c r="Q6" s="37"/>
    </row>
    <row r="7" spans="1:17" x14ac:dyDescent="0.2">
      <c r="A7" s="14" t="s">
        <v>100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6"/>
      <c r="O7" s="2"/>
      <c r="P7" s="2"/>
      <c r="Q7" s="11"/>
    </row>
    <row r="8" spans="1:17" x14ac:dyDescent="0.2">
      <c r="A8" s="15" t="s">
        <v>19</v>
      </c>
      <c r="N8" s="15"/>
      <c r="Q8" s="10"/>
    </row>
    <row r="9" spans="1:17" x14ac:dyDescent="0.2">
      <c r="A9" s="15" t="s">
        <v>22</v>
      </c>
      <c r="N9" s="15"/>
      <c r="Q9" s="10"/>
    </row>
    <row r="10" spans="1:17" ht="17" thickBot="1" x14ac:dyDescent="0.2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8"/>
      <c r="O10" s="39"/>
      <c r="P10" s="39"/>
      <c r="Q10" s="40"/>
    </row>
    <row r="12" spans="1:17" ht="17" thickBot="1" x14ac:dyDescent="0.25"/>
    <row r="13" spans="1:17" ht="22" thickBot="1" x14ac:dyDescent="0.3">
      <c r="A13" s="30" t="s">
        <v>11</v>
      </c>
      <c r="B13" s="13" t="s">
        <v>12</v>
      </c>
      <c r="C13" s="7" t="s">
        <v>0</v>
      </c>
      <c r="D13" s="7" t="s">
        <v>1</v>
      </c>
      <c r="E13" s="7" t="s">
        <v>2</v>
      </c>
      <c r="F13" s="7" t="s">
        <v>3</v>
      </c>
      <c r="G13" s="7" t="s">
        <v>4</v>
      </c>
      <c r="H13" s="7" t="s">
        <v>5</v>
      </c>
      <c r="I13" s="7" t="s">
        <v>6</v>
      </c>
      <c r="J13" s="7" t="s">
        <v>7</v>
      </c>
      <c r="K13" s="7" t="s">
        <v>13</v>
      </c>
      <c r="L13" s="7" t="s">
        <v>14</v>
      </c>
      <c r="M13" s="7" t="s">
        <v>15</v>
      </c>
      <c r="N13" s="20" t="s">
        <v>8</v>
      </c>
      <c r="O13" s="24" t="s">
        <v>26</v>
      </c>
      <c r="P13" s="25"/>
      <c r="Q13" s="26"/>
    </row>
    <row r="14" spans="1:17" ht="17" thickBot="1" x14ac:dyDescent="0.25">
      <c r="A14" s="14" t="s">
        <v>99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3"/>
      <c r="O14" s="27"/>
      <c r="P14" s="28"/>
      <c r="Q14" s="29"/>
    </row>
    <row r="15" spans="1:17" x14ac:dyDescent="0.2">
      <c r="A15" s="15" t="s">
        <v>17</v>
      </c>
      <c r="D15">
        <v>9999.99</v>
      </c>
      <c r="G15">
        <v>9999.99</v>
      </c>
      <c r="J15">
        <v>9999.99</v>
      </c>
      <c r="M15">
        <v>9999.99</v>
      </c>
      <c r="N15" s="15">
        <v>40000</v>
      </c>
      <c r="Q15" s="10"/>
    </row>
    <row r="16" spans="1:17" x14ac:dyDescent="0.2">
      <c r="A16" s="15" t="s">
        <v>33</v>
      </c>
      <c r="M16">
        <v>5000</v>
      </c>
      <c r="N16" s="15">
        <v>5000</v>
      </c>
      <c r="Q16" s="10"/>
    </row>
    <row r="17" spans="1:17" x14ac:dyDescent="0.2">
      <c r="A17" s="34" t="s">
        <v>30</v>
      </c>
      <c r="B17" s="34"/>
      <c r="C17" s="35"/>
      <c r="D17" s="35">
        <v>9999.99</v>
      </c>
      <c r="E17" s="35"/>
      <c r="F17" s="35"/>
      <c r="G17" s="35">
        <v>9999.99</v>
      </c>
      <c r="H17" s="35"/>
      <c r="I17" s="35"/>
      <c r="J17" s="35">
        <v>9999.99</v>
      </c>
      <c r="K17" s="35"/>
      <c r="L17" s="35"/>
      <c r="M17" s="35">
        <v>14999.99</v>
      </c>
      <c r="N17" s="188">
        <v>45000</v>
      </c>
      <c r="O17" s="35"/>
      <c r="P17" s="35"/>
      <c r="Q17" s="41"/>
    </row>
    <row r="18" spans="1:17" ht="17" thickBot="1" x14ac:dyDescent="0.25">
      <c r="A18" s="14" t="s">
        <v>100</v>
      </c>
      <c r="B18" s="2"/>
      <c r="C18" s="2"/>
      <c r="D18" s="2"/>
      <c r="E18" s="2"/>
      <c r="F18" s="2"/>
      <c r="G18" s="2"/>
      <c r="H18" s="2"/>
      <c r="I18" s="2"/>
      <c r="J18" s="189"/>
      <c r="K18" s="189"/>
      <c r="L18" s="189"/>
      <c r="M18" s="189"/>
      <c r="N18" s="190"/>
      <c r="O18" s="2"/>
      <c r="P18" s="2"/>
      <c r="Q18" s="11"/>
    </row>
    <row r="19" spans="1:17" ht="17" thickBot="1" x14ac:dyDescent="0.25">
      <c r="A19" s="15" t="s">
        <v>18</v>
      </c>
      <c r="B19" s="21">
        <v>286.05</v>
      </c>
      <c r="C19" s="8"/>
      <c r="D19" s="8"/>
      <c r="E19" s="8"/>
      <c r="F19" s="8"/>
      <c r="G19" s="8"/>
      <c r="H19" s="8">
        <v>56.16</v>
      </c>
      <c r="I19" s="8"/>
      <c r="J19" s="8"/>
      <c r="K19" s="8"/>
      <c r="L19" s="8"/>
      <c r="M19" s="191"/>
      <c r="N19" s="192">
        <v>342.21</v>
      </c>
      <c r="Q19" s="10"/>
    </row>
    <row r="20" spans="1:17" ht="17" thickBot="1" x14ac:dyDescent="0.25">
      <c r="A20" s="15" t="s">
        <v>23</v>
      </c>
      <c r="B20" s="9"/>
      <c r="F20">
        <v>876.17</v>
      </c>
      <c r="L20">
        <v>1506.52</v>
      </c>
      <c r="M20" s="10"/>
      <c r="N20" s="193">
        <v>2382.69</v>
      </c>
      <c r="P20" s="151" t="s">
        <v>89</v>
      </c>
      <c r="Q20" s="10"/>
    </row>
    <row r="21" spans="1:17" ht="17" thickBot="1" x14ac:dyDescent="0.25">
      <c r="A21" s="15" t="s">
        <v>32</v>
      </c>
      <c r="B21" s="9"/>
      <c r="M21" s="10">
        <v>2000</v>
      </c>
      <c r="N21" s="193">
        <v>2000</v>
      </c>
      <c r="P21" s="150">
        <v>4382.6899999999996</v>
      </c>
      <c r="Q21" s="10"/>
    </row>
    <row r="22" spans="1:17" x14ac:dyDescent="0.2">
      <c r="A22" s="15" t="s">
        <v>35</v>
      </c>
      <c r="B22" s="9"/>
      <c r="N22" s="15">
        <v>158.15</v>
      </c>
      <c r="Q22" s="10"/>
    </row>
    <row r="23" spans="1:17" x14ac:dyDescent="0.2">
      <c r="A23" s="15" t="s">
        <v>20</v>
      </c>
      <c r="B23" s="9"/>
      <c r="J23">
        <v>2700</v>
      </c>
      <c r="M23" s="10"/>
      <c r="N23" s="15">
        <v>2700</v>
      </c>
      <c r="Q23" s="10"/>
    </row>
    <row r="24" spans="1:17" x14ac:dyDescent="0.2">
      <c r="A24" s="15" t="s">
        <v>24</v>
      </c>
      <c r="B24" s="9"/>
      <c r="F24">
        <v>5.08</v>
      </c>
      <c r="G24">
        <v>20.41</v>
      </c>
      <c r="M24" s="10"/>
      <c r="N24" s="15">
        <v>25.08</v>
      </c>
      <c r="Q24" s="10"/>
    </row>
    <row r="25" spans="1:17" ht="17" thickBot="1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8">
        <f>SUM(N19:N24)</f>
        <v>7608.1299999999992</v>
      </c>
      <c r="O25" s="39"/>
      <c r="P25" s="39"/>
      <c r="Q25" s="40"/>
    </row>
    <row r="27" spans="1:17" ht="17" thickBot="1" x14ac:dyDescent="0.25"/>
    <row r="28" spans="1:17" ht="22" thickBot="1" x14ac:dyDescent="0.3">
      <c r="A28" s="103" t="s">
        <v>16</v>
      </c>
      <c r="B28" s="106" t="s">
        <v>12</v>
      </c>
      <c r="C28" s="107" t="s">
        <v>0</v>
      </c>
      <c r="D28" s="107" t="s">
        <v>1</v>
      </c>
      <c r="E28" s="107" t="s">
        <v>2</v>
      </c>
      <c r="F28" s="107" t="s">
        <v>3</v>
      </c>
      <c r="G28" s="107" t="s">
        <v>4</v>
      </c>
      <c r="H28" s="107" t="s">
        <v>5</v>
      </c>
      <c r="I28" s="108" t="s">
        <v>6</v>
      </c>
      <c r="J28" s="107" t="s">
        <v>7</v>
      </c>
      <c r="K28" s="108" t="s">
        <v>13</v>
      </c>
      <c r="L28" s="107" t="s">
        <v>14</v>
      </c>
      <c r="M28" s="107" t="s">
        <v>15</v>
      </c>
      <c r="N28" s="44" t="s">
        <v>8</v>
      </c>
      <c r="O28" s="136" t="s">
        <v>26</v>
      </c>
      <c r="P28" s="63"/>
      <c r="Q28" s="65"/>
    </row>
    <row r="29" spans="1:17" x14ac:dyDescent="0.2">
      <c r="A29" s="114" t="s">
        <v>99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5"/>
      <c r="O29" s="46"/>
      <c r="P29" s="47"/>
      <c r="Q29" s="48"/>
    </row>
    <row r="30" spans="1:17" x14ac:dyDescent="0.2">
      <c r="A30" s="43" t="s">
        <v>17</v>
      </c>
      <c r="D30">
        <v>9999.99</v>
      </c>
      <c r="G30">
        <v>9999.99</v>
      </c>
      <c r="J30">
        <v>9999.99</v>
      </c>
      <c r="M30">
        <v>9999.99</v>
      </c>
      <c r="N30" s="43">
        <v>40000</v>
      </c>
      <c r="O30" s="49"/>
      <c r="Q30" s="50"/>
    </row>
    <row r="31" spans="1:17" x14ac:dyDescent="0.2">
      <c r="A31" s="43" t="s">
        <v>28</v>
      </c>
      <c r="M31">
        <v>5000</v>
      </c>
      <c r="N31" s="43">
        <v>5000</v>
      </c>
      <c r="O31" s="49"/>
      <c r="Q31" s="50"/>
    </row>
    <row r="32" spans="1:17" x14ac:dyDescent="0.2">
      <c r="A32" s="43" t="s">
        <v>31</v>
      </c>
      <c r="H32">
        <f>SUM(866.65*2)</f>
        <v>1733.3</v>
      </c>
      <c r="I32">
        <f t="shared" ref="I32:M32" si="0">SUM(866.65*2)</f>
        <v>1733.3</v>
      </c>
      <c r="J32">
        <f t="shared" si="0"/>
        <v>1733.3</v>
      </c>
      <c r="K32">
        <f t="shared" si="0"/>
        <v>1733.3</v>
      </c>
      <c r="L32">
        <f t="shared" si="0"/>
        <v>1733.3</v>
      </c>
      <c r="M32">
        <f t="shared" si="0"/>
        <v>1733.3</v>
      </c>
      <c r="N32" s="43">
        <f>SUM(H32:M32)</f>
        <v>10399.799999999999</v>
      </c>
      <c r="O32" s="49" t="s">
        <v>88</v>
      </c>
      <c r="Q32" s="50"/>
    </row>
    <row r="33" spans="1:24" x14ac:dyDescent="0.2">
      <c r="A33" s="115" t="s">
        <v>101</v>
      </c>
      <c r="B33" s="3"/>
      <c r="C33" s="3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6">
        <v>65000</v>
      </c>
      <c r="O33" s="51"/>
      <c r="P33" s="3"/>
      <c r="Q33" s="52"/>
    </row>
    <row r="34" spans="1:24" x14ac:dyDescent="0.2">
      <c r="A34" s="43" t="s">
        <v>18</v>
      </c>
      <c r="B34" s="110">
        <v>38.9</v>
      </c>
      <c r="C34">
        <v>30.64</v>
      </c>
      <c r="D34" s="110">
        <v>27.9</v>
      </c>
      <c r="E34">
        <v>30.03</v>
      </c>
      <c r="F34">
        <v>30.08</v>
      </c>
      <c r="G34">
        <v>32.119999999999997</v>
      </c>
      <c r="H34">
        <v>23.18</v>
      </c>
      <c r="I34">
        <v>27.97</v>
      </c>
      <c r="J34">
        <v>27.97</v>
      </c>
      <c r="K34">
        <v>28.24</v>
      </c>
      <c r="L34">
        <v>27.97</v>
      </c>
      <c r="M34">
        <v>27.97</v>
      </c>
      <c r="N34" s="117">
        <f>SUM(B34:M34)</f>
        <v>352.97</v>
      </c>
      <c r="O34" s="49"/>
      <c r="Q34" s="50"/>
    </row>
    <row r="35" spans="1:24" ht="17" thickBot="1" x14ac:dyDescent="0.25">
      <c r="A35" s="43" t="s">
        <v>35</v>
      </c>
      <c r="B35">
        <v>158.15</v>
      </c>
      <c r="M35">
        <v>158.15</v>
      </c>
      <c r="N35" s="43">
        <v>316.3</v>
      </c>
      <c r="O35" s="49"/>
      <c r="Q35" s="50"/>
    </row>
    <row r="36" spans="1:24" x14ac:dyDescent="0.2">
      <c r="A36" s="43" t="s">
        <v>62</v>
      </c>
      <c r="B36">
        <v>26.5</v>
      </c>
      <c r="C36">
        <v>26.5</v>
      </c>
      <c r="D36">
        <v>26.5</v>
      </c>
      <c r="E36">
        <v>26.5</v>
      </c>
      <c r="F36">
        <v>26.5</v>
      </c>
      <c r="G36">
        <v>26.5</v>
      </c>
      <c r="H36">
        <v>26.5</v>
      </c>
      <c r="I36">
        <v>26.5</v>
      </c>
      <c r="J36">
        <v>26.5</v>
      </c>
      <c r="K36">
        <v>26.5</v>
      </c>
      <c r="L36">
        <v>26.5</v>
      </c>
      <c r="M36">
        <v>26.5</v>
      </c>
      <c r="N36" s="118">
        <f>SUM(B36:M36)</f>
        <v>318</v>
      </c>
      <c r="O36" s="49"/>
      <c r="P36" s="151" t="s">
        <v>89</v>
      </c>
      <c r="Q36" s="50"/>
    </row>
    <row r="37" spans="1:24" ht="17" thickBot="1" x14ac:dyDescent="0.25">
      <c r="A37" s="43" t="s">
        <v>36</v>
      </c>
      <c r="H37">
        <v>650</v>
      </c>
      <c r="N37" s="43">
        <v>650</v>
      </c>
      <c r="O37" s="49"/>
      <c r="P37" s="162">
        <v>2239.0700000000002</v>
      </c>
      <c r="Q37" s="50"/>
    </row>
    <row r="38" spans="1:24" x14ac:dyDescent="0.2">
      <c r="A38" s="43" t="s">
        <v>38</v>
      </c>
      <c r="D38" s="111"/>
      <c r="M38">
        <v>20.39</v>
      </c>
      <c r="N38" s="43"/>
      <c r="O38" s="49"/>
      <c r="P38" s="148"/>
      <c r="Q38" s="50"/>
    </row>
    <row r="39" spans="1:24" x14ac:dyDescent="0.2">
      <c r="A39" s="43" t="s">
        <v>59</v>
      </c>
      <c r="D39" s="96">
        <v>29.99</v>
      </c>
      <c r="N39" s="43">
        <v>29.99</v>
      </c>
      <c r="O39" s="49"/>
      <c r="Q39" s="50"/>
    </row>
    <row r="40" spans="1:24" x14ac:dyDescent="0.2">
      <c r="A40" s="43" t="s">
        <v>34</v>
      </c>
      <c r="D40">
        <v>99.99</v>
      </c>
      <c r="N40" s="43">
        <v>99.99</v>
      </c>
      <c r="O40" s="49"/>
      <c r="Q40" s="50"/>
    </row>
    <row r="41" spans="1:24" x14ac:dyDescent="0.2">
      <c r="A41" s="43" t="s">
        <v>37</v>
      </c>
      <c r="F41">
        <v>2700</v>
      </c>
      <c r="N41" s="43">
        <v>2700</v>
      </c>
      <c r="O41" s="49"/>
      <c r="Q41" s="50"/>
    </row>
    <row r="42" spans="1:24" ht="17" thickBot="1" x14ac:dyDescent="0.25">
      <c r="A42" s="115" t="s">
        <v>102</v>
      </c>
      <c r="B42" s="3"/>
      <c r="C42" s="3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9">
        <f>SUM(N34:N41)</f>
        <v>4467.25</v>
      </c>
      <c r="O42" s="137"/>
      <c r="P42" s="112"/>
      <c r="Q42" s="138"/>
    </row>
    <row r="43" spans="1:24" ht="17" thickBot="1" x14ac:dyDescent="0.25">
      <c r="A43" s="43" t="s">
        <v>39</v>
      </c>
      <c r="M43">
        <v>658.1</v>
      </c>
      <c r="N43" s="43">
        <v>658.1</v>
      </c>
      <c r="O43" s="205" t="s">
        <v>52</v>
      </c>
      <c r="P43" s="206"/>
      <c r="Q43" s="206"/>
      <c r="R43" s="206"/>
      <c r="S43" s="207"/>
    </row>
    <row r="44" spans="1:24" ht="17" thickBot="1" x14ac:dyDescent="0.25">
      <c r="A44" s="43" t="s">
        <v>58</v>
      </c>
      <c r="M44">
        <v>908.73</v>
      </c>
      <c r="N44" s="43">
        <v>908.73</v>
      </c>
      <c r="O44" s="98"/>
      <c r="P44" s="99"/>
      <c r="Q44" s="99"/>
      <c r="R44" s="100"/>
      <c r="S44" s="101"/>
      <c r="T44" s="98"/>
      <c r="U44" s="99" t="s">
        <v>79</v>
      </c>
      <c r="V44" s="99"/>
      <c r="W44" s="99"/>
      <c r="X44" s="127"/>
    </row>
    <row r="45" spans="1:24" x14ac:dyDescent="0.2">
      <c r="A45" s="43" t="s">
        <v>46</v>
      </c>
      <c r="M45">
        <v>300.14</v>
      </c>
      <c r="N45" s="43">
        <v>300.14</v>
      </c>
      <c r="O45" s="85" t="s">
        <v>43</v>
      </c>
      <c r="P45" s="92">
        <v>2620</v>
      </c>
      <c r="Q45" s="93" t="s">
        <v>40</v>
      </c>
      <c r="R45">
        <v>140.19999999999999</v>
      </c>
      <c r="S45" s="50" t="s">
        <v>41</v>
      </c>
      <c r="T45" s="134" t="s">
        <v>80</v>
      </c>
      <c r="U45" s="126">
        <v>908.73</v>
      </c>
      <c r="V45" t="s">
        <v>41</v>
      </c>
      <c r="W45" s="126"/>
      <c r="X45" s="93"/>
    </row>
    <row r="46" spans="1:24" x14ac:dyDescent="0.2">
      <c r="A46" s="43" t="s">
        <v>47</v>
      </c>
      <c r="M46">
        <v>211.34</v>
      </c>
      <c r="N46" s="43">
        <v>211.34</v>
      </c>
      <c r="O46" s="86"/>
      <c r="P46" s="94">
        <v>1310</v>
      </c>
      <c r="Q46" s="50" t="s">
        <v>40</v>
      </c>
      <c r="R46">
        <v>70.59</v>
      </c>
      <c r="S46" s="50" t="s">
        <v>41</v>
      </c>
      <c r="T46" s="135"/>
      <c r="V46" t="s">
        <v>41</v>
      </c>
      <c r="X46" s="50"/>
    </row>
    <row r="47" spans="1:24" x14ac:dyDescent="0.2">
      <c r="A47" s="43" t="s">
        <v>48</v>
      </c>
      <c r="M47">
        <v>160.76</v>
      </c>
      <c r="N47" s="43">
        <v>160.76</v>
      </c>
      <c r="O47" s="86" t="s">
        <v>44</v>
      </c>
      <c r="P47" s="49">
        <v>3263.71</v>
      </c>
      <c r="Q47" s="50" t="s">
        <v>40</v>
      </c>
      <c r="R47">
        <v>174.67</v>
      </c>
      <c r="S47" s="50" t="s">
        <v>41</v>
      </c>
      <c r="T47" s="135"/>
      <c r="V47" s="133"/>
      <c r="X47" s="50"/>
    </row>
    <row r="48" spans="1:24" ht="17" thickBot="1" x14ac:dyDescent="0.25">
      <c r="A48" s="115" t="s">
        <v>49</v>
      </c>
      <c r="B48" s="112"/>
      <c r="C48" s="112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20">
        <f>SUM(N43:N47)</f>
        <v>2239.0699999999997</v>
      </c>
      <c r="O48" s="86"/>
      <c r="P48" s="49">
        <v>3263.71</v>
      </c>
      <c r="Q48" s="50" t="s">
        <v>40</v>
      </c>
      <c r="R48">
        <v>174.67</v>
      </c>
      <c r="S48" s="50" t="s">
        <v>41</v>
      </c>
      <c r="T48" s="135"/>
      <c r="X48" s="50"/>
    </row>
    <row r="49" spans="1:24" ht="17" thickBot="1" x14ac:dyDescent="0.25">
      <c r="A49" s="56" t="s">
        <v>8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5"/>
      <c r="N49" s="84">
        <f>N33+N42+N48</f>
        <v>71706.320000000007</v>
      </c>
      <c r="O49" s="86" t="s">
        <v>45</v>
      </c>
      <c r="P49" s="95">
        <v>25474</v>
      </c>
      <c r="Q49" s="50" t="s">
        <v>40</v>
      </c>
      <c r="R49" s="96" t="s">
        <v>51</v>
      </c>
      <c r="S49" s="50" t="s">
        <v>41</v>
      </c>
      <c r="T49" s="135"/>
      <c r="W49" s="96"/>
      <c r="X49" s="50"/>
    </row>
    <row r="50" spans="1:24" ht="17" thickBot="1" x14ac:dyDescent="0.25">
      <c r="A50" s="1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O50" s="87" t="s">
        <v>50</v>
      </c>
      <c r="P50" s="49">
        <v>1828.35</v>
      </c>
      <c r="Q50" s="50" t="s">
        <v>40</v>
      </c>
      <c r="R50">
        <v>97.97</v>
      </c>
      <c r="S50" s="50" t="s">
        <v>41</v>
      </c>
      <c r="T50" s="135"/>
      <c r="X50" s="50"/>
    </row>
    <row r="51" spans="1:24" ht="17" thickBot="1" x14ac:dyDescent="0.25">
      <c r="O51" s="88"/>
      <c r="P51" s="89">
        <v>35759.769999999997</v>
      </c>
      <c r="Q51" s="90" t="s">
        <v>40</v>
      </c>
      <c r="R51" s="91">
        <v>658.1</v>
      </c>
      <c r="S51" s="90" t="s">
        <v>41</v>
      </c>
      <c r="T51" s="128"/>
      <c r="U51" s="129"/>
      <c r="V51" s="129"/>
      <c r="W51" s="130"/>
      <c r="X51" s="131"/>
    </row>
    <row r="52" spans="1:24" ht="17" thickBot="1" x14ac:dyDescent="0.25"/>
    <row r="53" spans="1:24" ht="22" thickBot="1" x14ac:dyDescent="0.3">
      <c r="A53" s="103" t="s">
        <v>64</v>
      </c>
      <c r="B53" s="106" t="s">
        <v>12</v>
      </c>
      <c r="C53" s="107" t="s">
        <v>0</v>
      </c>
      <c r="D53" s="107" t="s">
        <v>1</v>
      </c>
      <c r="E53" s="107" t="s">
        <v>2</v>
      </c>
      <c r="F53" s="107" t="s">
        <v>3</v>
      </c>
      <c r="G53" s="107" t="s">
        <v>4</v>
      </c>
      <c r="H53" s="107" t="s">
        <v>5</v>
      </c>
      <c r="I53" s="108" t="s">
        <v>6</v>
      </c>
      <c r="J53" s="107" t="s">
        <v>7</v>
      </c>
      <c r="K53" s="108" t="s">
        <v>13</v>
      </c>
      <c r="L53" s="107" t="s">
        <v>14</v>
      </c>
      <c r="M53" s="107" t="s">
        <v>15</v>
      </c>
      <c r="N53" s="44" t="s">
        <v>8</v>
      </c>
      <c r="O53" s="25" t="s">
        <v>26</v>
      </c>
      <c r="P53" s="25"/>
      <c r="Q53" s="26"/>
    </row>
    <row r="54" spans="1:24" x14ac:dyDescent="0.2">
      <c r="A54" s="114" t="s">
        <v>99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46"/>
      <c r="O54" s="46"/>
      <c r="P54" s="47"/>
      <c r="Q54" s="48"/>
    </row>
    <row r="55" spans="1:24" x14ac:dyDescent="0.2">
      <c r="A55" s="43" t="s">
        <v>17</v>
      </c>
      <c r="D55">
        <v>9999.99</v>
      </c>
      <c r="G55">
        <v>9999.99</v>
      </c>
      <c r="J55">
        <v>9999.99</v>
      </c>
      <c r="M55">
        <v>9999.99</v>
      </c>
      <c r="N55" s="49">
        <v>40000</v>
      </c>
      <c r="O55" s="49"/>
      <c r="Q55" s="50"/>
    </row>
    <row r="56" spans="1:24" x14ac:dyDescent="0.2">
      <c r="A56" s="43" t="s">
        <v>28</v>
      </c>
      <c r="M56">
        <v>5000</v>
      </c>
      <c r="N56" s="49">
        <v>5000</v>
      </c>
      <c r="O56" s="49"/>
      <c r="Q56" s="50"/>
    </row>
    <row r="57" spans="1:24" x14ac:dyDescent="0.2">
      <c r="A57" s="43" t="s">
        <v>31</v>
      </c>
      <c r="B57">
        <f>SUM(866.65*2)</f>
        <v>1733.3</v>
      </c>
      <c r="C57">
        <v>1734.04</v>
      </c>
      <c r="D57">
        <v>1734.04</v>
      </c>
      <c r="E57">
        <v>1734.04</v>
      </c>
      <c r="F57">
        <v>1734.04</v>
      </c>
      <c r="G57">
        <v>1734.04</v>
      </c>
      <c r="H57" s="187">
        <v>1734.04</v>
      </c>
      <c r="I57" s="187">
        <v>1734.04</v>
      </c>
      <c r="J57" s="187">
        <v>1734.04</v>
      </c>
      <c r="K57" s="187">
        <v>1734.04</v>
      </c>
      <c r="L57" s="187">
        <v>1734.04</v>
      </c>
      <c r="M57" s="187">
        <v>1734.04</v>
      </c>
      <c r="N57" s="49">
        <v>20807.740000000002</v>
      </c>
      <c r="O57" s="49"/>
      <c r="Q57" s="50"/>
    </row>
    <row r="58" spans="1:24" ht="17" thickBot="1" x14ac:dyDescent="0.25">
      <c r="A58" s="115" t="s">
        <v>100</v>
      </c>
      <c r="B58" s="3"/>
      <c r="C58" s="3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39">
        <v>65000</v>
      </c>
      <c r="O58" s="51"/>
      <c r="P58" s="3"/>
      <c r="Q58" s="52"/>
    </row>
    <row r="59" spans="1:24" x14ac:dyDescent="0.2">
      <c r="A59" s="43" t="s">
        <v>18</v>
      </c>
      <c r="B59">
        <v>28.03</v>
      </c>
      <c r="C59">
        <v>28.84</v>
      </c>
      <c r="D59">
        <v>29.72</v>
      </c>
      <c r="E59">
        <v>28.86</v>
      </c>
      <c r="F59">
        <v>28.87</v>
      </c>
      <c r="G59">
        <v>30.48</v>
      </c>
      <c r="H59">
        <v>30.48</v>
      </c>
      <c r="I59">
        <v>30.48</v>
      </c>
      <c r="J59">
        <v>29.37</v>
      </c>
      <c r="K59">
        <v>29.37</v>
      </c>
      <c r="L59">
        <v>29.37</v>
      </c>
      <c r="M59">
        <v>29.37</v>
      </c>
      <c r="N59" s="140">
        <f>SUM(B59:M59)</f>
        <v>353.23999999999995</v>
      </c>
      <c r="O59" s="49"/>
      <c r="P59" s="151" t="s">
        <v>89</v>
      </c>
      <c r="Q59" s="50"/>
    </row>
    <row r="60" spans="1:24" ht="17" thickBot="1" x14ac:dyDescent="0.25">
      <c r="A60" s="43" t="s">
        <v>35</v>
      </c>
      <c r="M60">
        <v>158.15</v>
      </c>
      <c r="N60" s="49">
        <v>158.15</v>
      </c>
      <c r="O60" s="49"/>
      <c r="P60" s="162">
        <v>9057.81</v>
      </c>
      <c r="Q60" s="50"/>
    </row>
    <row r="61" spans="1:24" x14ac:dyDescent="0.2">
      <c r="A61" s="43" t="s">
        <v>62</v>
      </c>
      <c r="B61">
        <v>26.5</v>
      </c>
      <c r="C61">
        <v>26.5</v>
      </c>
      <c r="D61">
        <v>26.5</v>
      </c>
      <c r="E61">
        <v>26.5</v>
      </c>
      <c r="F61">
        <v>26.5</v>
      </c>
      <c r="G61">
        <v>26.5</v>
      </c>
      <c r="H61">
        <v>26.5</v>
      </c>
      <c r="I61">
        <v>26.5</v>
      </c>
      <c r="J61">
        <v>26.5</v>
      </c>
      <c r="K61">
        <v>26.5</v>
      </c>
      <c r="L61">
        <v>26.5</v>
      </c>
      <c r="M61">
        <v>26.5</v>
      </c>
      <c r="N61" s="141">
        <f>SUM(B61:M61)</f>
        <v>318</v>
      </c>
      <c r="O61" s="49"/>
      <c r="Q61" s="50"/>
    </row>
    <row r="62" spans="1:24" ht="17" thickBot="1" x14ac:dyDescent="0.25">
      <c r="A62" s="43" t="s">
        <v>36</v>
      </c>
      <c r="H62">
        <v>718.71</v>
      </c>
      <c r="J62">
        <v>236.03</v>
      </c>
      <c r="N62" s="49">
        <f>SUM(H62:J62)</f>
        <v>954.74</v>
      </c>
      <c r="O62" s="73"/>
      <c r="P62" s="54"/>
      <c r="Q62" s="55"/>
    </row>
    <row r="63" spans="1:24" ht="17" thickBot="1" x14ac:dyDescent="0.25">
      <c r="A63" s="43" t="s">
        <v>38</v>
      </c>
      <c r="D63" s="111"/>
      <c r="M63">
        <v>20.39</v>
      </c>
      <c r="N63" s="43">
        <v>20.39</v>
      </c>
      <c r="O63" s="208" t="s">
        <v>69</v>
      </c>
      <c r="P63" s="209"/>
      <c r="Q63" s="209"/>
      <c r="R63" s="206"/>
      <c r="S63" s="207"/>
    </row>
    <row r="64" spans="1:24" ht="17" thickBot="1" x14ac:dyDescent="0.25">
      <c r="A64" s="43" t="s">
        <v>59</v>
      </c>
      <c r="D64" s="96"/>
      <c r="E64">
        <v>29.99</v>
      </c>
      <c r="N64" s="43">
        <v>29.99</v>
      </c>
      <c r="O64" s="202" t="s">
        <v>87</v>
      </c>
      <c r="P64" s="203"/>
      <c r="Q64" s="203"/>
      <c r="R64" s="203"/>
      <c r="S64" s="204"/>
    </row>
    <row r="65" spans="1:19" x14ac:dyDescent="0.2">
      <c r="A65" s="43" t="s">
        <v>34</v>
      </c>
      <c r="D65">
        <v>99.99</v>
      </c>
      <c r="N65" s="43">
        <v>99.99</v>
      </c>
      <c r="O65" s="135" t="s">
        <v>74</v>
      </c>
      <c r="P65" t="s">
        <v>75</v>
      </c>
      <c r="Q65" s="132">
        <v>1760</v>
      </c>
      <c r="R65" t="s">
        <v>41</v>
      </c>
      <c r="S65" s="50"/>
    </row>
    <row r="66" spans="1:19" x14ac:dyDescent="0.2">
      <c r="A66" s="43" t="s">
        <v>106</v>
      </c>
      <c r="I66">
        <v>970.37</v>
      </c>
      <c r="J66">
        <v>420.8</v>
      </c>
      <c r="N66" s="43">
        <v>1319.17</v>
      </c>
      <c r="O66" s="135"/>
      <c r="Q66" s="132"/>
      <c r="S66" s="50"/>
    </row>
    <row r="67" spans="1:19" ht="17" thickBot="1" x14ac:dyDescent="0.25">
      <c r="A67" s="43" t="s">
        <v>37</v>
      </c>
      <c r="D67">
        <v>2700</v>
      </c>
      <c r="N67" s="43">
        <v>2700</v>
      </c>
      <c r="O67" s="135" t="s">
        <v>76</v>
      </c>
      <c r="P67" t="s">
        <v>77</v>
      </c>
      <c r="Q67" s="133">
        <v>1100</v>
      </c>
      <c r="R67" t="s">
        <v>41</v>
      </c>
      <c r="S67" s="50"/>
    </row>
    <row r="68" spans="1:19" ht="17" thickBot="1" x14ac:dyDescent="0.25">
      <c r="A68" s="115" t="s">
        <v>103</v>
      </c>
      <c r="B68" s="3"/>
      <c r="C68" s="3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19">
        <f>SUM(N59:N67)</f>
        <v>5953.67</v>
      </c>
      <c r="O68" s="123"/>
      <c r="P68" s="124"/>
      <c r="Q68" s="124">
        <f>SUM(Q65:Q67)</f>
        <v>2860</v>
      </c>
      <c r="R68" s="124" t="s">
        <v>41</v>
      </c>
      <c r="S68" s="90"/>
    </row>
    <row r="69" spans="1:19" ht="17" thickBot="1" x14ac:dyDescent="0.25">
      <c r="A69" s="43" t="s">
        <v>73</v>
      </c>
      <c r="M69">
        <v>2860</v>
      </c>
      <c r="N69" s="43">
        <v>2860</v>
      </c>
      <c r="O69" s="202" t="s">
        <v>61</v>
      </c>
      <c r="P69" s="203"/>
      <c r="Q69" s="203"/>
      <c r="R69" s="203"/>
      <c r="S69" s="204"/>
    </row>
    <row r="70" spans="1:19" x14ac:dyDescent="0.2">
      <c r="A70" s="43" t="s">
        <v>58</v>
      </c>
      <c r="M70">
        <v>6147.81</v>
      </c>
      <c r="N70" s="146">
        <v>6147.81</v>
      </c>
      <c r="O70" s="134" t="s">
        <v>78</v>
      </c>
      <c r="P70" s="126">
        <v>1842.65</v>
      </c>
      <c r="Q70" s="126"/>
      <c r="R70" s="126" t="s">
        <v>41</v>
      </c>
      <c r="S70" s="144" t="s">
        <v>83</v>
      </c>
    </row>
    <row r="71" spans="1:19" x14ac:dyDescent="0.2">
      <c r="A71" s="43" t="s">
        <v>46</v>
      </c>
      <c r="M71" s="121"/>
      <c r="N71" s="165"/>
      <c r="O71" s="135" t="s">
        <v>78</v>
      </c>
      <c r="P71">
        <v>250</v>
      </c>
      <c r="R71" t="s">
        <v>41</v>
      </c>
      <c r="S71" s="145" t="s">
        <v>83</v>
      </c>
    </row>
    <row r="72" spans="1:19" x14ac:dyDescent="0.2">
      <c r="A72" s="43" t="s">
        <v>66</v>
      </c>
      <c r="M72">
        <v>50</v>
      </c>
      <c r="N72" s="43">
        <v>50</v>
      </c>
      <c r="O72" s="135" t="s">
        <v>82</v>
      </c>
      <c r="P72">
        <v>1094.83</v>
      </c>
      <c r="R72" t="s">
        <v>41</v>
      </c>
      <c r="S72" s="145" t="s">
        <v>84</v>
      </c>
    </row>
    <row r="73" spans="1:19" ht="17" thickBot="1" x14ac:dyDescent="0.25">
      <c r="A73" s="115" t="s">
        <v>49</v>
      </c>
      <c r="B73" s="112"/>
      <c r="C73" s="11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20">
        <f>SUM(N69:N72)</f>
        <v>9057.8100000000013</v>
      </c>
      <c r="O73" s="135" t="s">
        <v>74</v>
      </c>
      <c r="P73">
        <v>2960.33</v>
      </c>
      <c r="R73" t="s">
        <v>41</v>
      </c>
      <c r="S73" s="145" t="s">
        <v>83</v>
      </c>
    </row>
    <row r="74" spans="1:19" ht="17" thickBot="1" x14ac:dyDescent="0.25">
      <c r="A74" s="56" t="s">
        <v>8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5"/>
      <c r="N74" s="147">
        <f>N58+N68+N73</f>
        <v>80011.48</v>
      </c>
      <c r="O74" s="123"/>
      <c r="P74" s="124">
        <f>SUM(P70:P73)</f>
        <v>6147.8099999999995</v>
      </c>
      <c r="Q74" s="124"/>
      <c r="R74" s="124" t="s">
        <v>41</v>
      </c>
      <c r="S74" s="90"/>
    </row>
    <row r="75" spans="1:19" ht="17" thickBot="1" x14ac:dyDescent="0.25"/>
    <row r="76" spans="1:19" ht="22" thickBot="1" x14ac:dyDescent="0.3">
      <c r="A76" s="103" t="s">
        <v>67</v>
      </c>
      <c r="B76" s="106" t="s">
        <v>12</v>
      </c>
      <c r="C76" s="107" t="s">
        <v>0</v>
      </c>
      <c r="D76" s="107" t="s">
        <v>1</v>
      </c>
      <c r="E76" s="107" t="s">
        <v>2</v>
      </c>
      <c r="F76" s="107" t="s">
        <v>3</v>
      </c>
      <c r="G76" s="107" t="s">
        <v>4</v>
      </c>
      <c r="H76" s="107" t="s">
        <v>5</v>
      </c>
      <c r="I76" s="108" t="s">
        <v>6</v>
      </c>
      <c r="J76" s="107" t="s">
        <v>7</v>
      </c>
      <c r="K76" s="108" t="s">
        <v>13</v>
      </c>
      <c r="L76" s="107" t="s">
        <v>14</v>
      </c>
      <c r="M76" s="107" t="s">
        <v>15</v>
      </c>
      <c r="N76" s="44" t="s">
        <v>8</v>
      </c>
      <c r="O76" s="25" t="s">
        <v>26</v>
      </c>
      <c r="P76" s="25"/>
      <c r="Q76" s="26"/>
    </row>
    <row r="77" spans="1:19" x14ac:dyDescent="0.2">
      <c r="A77" s="114" t="s">
        <v>9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46"/>
      <c r="O77" s="46"/>
      <c r="P77" s="47"/>
      <c r="Q77" s="48"/>
    </row>
    <row r="78" spans="1:19" x14ac:dyDescent="0.2">
      <c r="A78" s="43" t="s">
        <v>17</v>
      </c>
      <c r="D78" s="125">
        <v>9999.99</v>
      </c>
      <c r="E78" s="125"/>
      <c r="F78" s="125"/>
      <c r="G78" s="125">
        <v>9999.99</v>
      </c>
      <c r="H78" s="125"/>
      <c r="I78" s="125"/>
      <c r="J78" s="125">
        <v>9999.99</v>
      </c>
      <c r="K78" s="125"/>
      <c r="L78" s="125"/>
      <c r="M78" s="125">
        <v>9999.99</v>
      </c>
      <c r="N78" s="49">
        <v>40000</v>
      </c>
      <c r="O78" s="49"/>
      <c r="Q78" s="50"/>
    </row>
    <row r="79" spans="1:19" x14ac:dyDescent="0.2">
      <c r="A79" s="43" t="s">
        <v>28</v>
      </c>
      <c r="D79" s="125"/>
      <c r="E79" s="125"/>
      <c r="F79" s="125"/>
      <c r="G79" s="125"/>
      <c r="H79" s="125"/>
      <c r="I79" s="125"/>
      <c r="J79" s="125"/>
      <c r="K79" s="125"/>
      <c r="L79" s="125"/>
      <c r="M79" s="125">
        <v>5000</v>
      </c>
      <c r="N79" s="49">
        <v>5000</v>
      </c>
      <c r="O79" s="49"/>
      <c r="Q79" s="50"/>
    </row>
    <row r="80" spans="1:19" x14ac:dyDescent="0.2">
      <c r="A80" s="43" t="s">
        <v>31</v>
      </c>
      <c r="B80" s="187">
        <f>SUM(866.65*2)</f>
        <v>1733.3</v>
      </c>
      <c r="C80" s="187">
        <v>1734.04</v>
      </c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49">
        <f>SUM(H80:M80)</f>
        <v>0</v>
      </c>
      <c r="O80" s="49" t="s">
        <v>81</v>
      </c>
      <c r="Q80" s="50"/>
    </row>
    <row r="81" spans="1:19" x14ac:dyDescent="0.2">
      <c r="A81" s="115" t="s">
        <v>100</v>
      </c>
      <c r="B81" s="3"/>
      <c r="C81" s="3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39">
        <v>65000</v>
      </c>
      <c r="O81" s="51"/>
      <c r="P81" s="3"/>
      <c r="Q81" s="52"/>
    </row>
    <row r="82" spans="1:19" x14ac:dyDescent="0.2">
      <c r="A82" s="43" t="s">
        <v>18</v>
      </c>
      <c r="N82" s="140"/>
      <c r="O82" s="49"/>
      <c r="Q82" s="50"/>
    </row>
    <row r="83" spans="1:19" ht="17" thickBot="1" x14ac:dyDescent="0.25">
      <c r="A83" s="43" t="s">
        <v>35</v>
      </c>
      <c r="M83">
        <v>149.9</v>
      </c>
      <c r="N83" s="49"/>
      <c r="O83" s="49"/>
      <c r="Q83" s="50"/>
    </row>
    <row r="84" spans="1:19" x14ac:dyDescent="0.2">
      <c r="A84" s="43" t="s">
        <v>62</v>
      </c>
      <c r="N84" s="141"/>
      <c r="O84" s="49"/>
      <c r="P84" s="151" t="s">
        <v>89</v>
      </c>
      <c r="Q84" s="50"/>
    </row>
    <row r="85" spans="1:19" x14ac:dyDescent="0.2">
      <c r="A85" s="43" t="s">
        <v>36</v>
      </c>
      <c r="N85" s="49"/>
      <c r="O85" s="49"/>
      <c r="P85" s="149"/>
      <c r="Q85" s="50"/>
    </row>
    <row r="86" spans="1:19" ht="17" thickBot="1" x14ac:dyDescent="0.25">
      <c r="A86" s="43" t="s">
        <v>38</v>
      </c>
      <c r="D86" s="111"/>
      <c r="N86" s="49"/>
      <c r="O86" s="49"/>
      <c r="P86" s="149"/>
      <c r="Q86" s="50"/>
    </row>
    <row r="87" spans="1:19" ht="17" thickBot="1" x14ac:dyDescent="0.25">
      <c r="A87" s="43" t="s">
        <v>59</v>
      </c>
      <c r="D87" s="96"/>
      <c r="N87" s="49"/>
      <c r="O87" s="49"/>
      <c r="P87" s="150"/>
      <c r="Q87" s="50"/>
    </row>
    <row r="88" spans="1:19" x14ac:dyDescent="0.2">
      <c r="A88" s="43" t="s">
        <v>34</v>
      </c>
      <c r="N88" s="49"/>
      <c r="O88" s="49"/>
      <c r="Q88" s="50"/>
    </row>
    <row r="89" spans="1:19" x14ac:dyDescent="0.2">
      <c r="A89" s="43" t="s">
        <v>37</v>
      </c>
      <c r="N89" s="49"/>
      <c r="O89" s="49"/>
      <c r="Q89" s="50"/>
    </row>
    <row r="90" spans="1:19" ht="17" thickBot="1" x14ac:dyDescent="0.25">
      <c r="A90" s="115" t="s">
        <v>104</v>
      </c>
      <c r="B90" s="3"/>
      <c r="C90" s="3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42">
        <f>SUM(N82:N89)</f>
        <v>0</v>
      </c>
      <c r="O90" s="137"/>
      <c r="P90" s="112"/>
      <c r="Q90" s="138"/>
    </row>
    <row r="91" spans="1:19" ht="17" thickBot="1" x14ac:dyDescent="0.25">
      <c r="A91" s="43" t="s">
        <v>65</v>
      </c>
      <c r="N91" s="43"/>
      <c r="O91" s="202" t="s">
        <v>68</v>
      </c>
      <c r="P91" s="203"/>
      <c r="Q91" s="203"/>
      <c r="R91" s="203"/>
      <c r="S91" s="204"/>
    </row>
    <row r="92" spans="1:19" x14ac:dyDescent="0.2">
      <c r="A92" s="43" t="s">
        <v>58</v>
      </c>
      <c r="N92" s="43"/>
      <c r="O92" s="86" t="s">
        <v>70</v>
      </c>
      <c r="P92" s="49"/>
      <c r="Q92" t="s">
        <v>72</v>
      </c>
      <c r="S92" s="50" t="s">
        <v>72</v>
      </c>
    </row>
    <row r="93" spans="1:19" x14ac:dyDescent="0.2">
      <c r="A93" s="43" t="s">
        <v>86</v>
      </c>
      <c r="B93">
        <v>2702.37</v>
      </c>
      <c r="C93" s="133"/>
      <c r="N93" s="43"/>
      <c r="O93" s="86"/>
      <c r="P93" s="94"/>
      <c r="Q93" t="s">
        <v>72</v>
      </c>
      <c r="S93" s="50" t="s">
        <v>72</v>
      </c>
    </row>
    <row r="94" spans="1:19" x14ac:dyDescent="0.2">
      <c r="A94" s="43" t="s">
        <v>85</v>
      </c>
      <c r="B94">
        <v>252.12</v>
      </c>
      <c r="N94" s="43"/>
      <c r="O94" s="86"/>
      <c r="P94" s="49"/>
      <c r="Q94" t="s">
        <v>72</v>
      </c>
      <c r="S94" s="50" t="s">
        <v>72</v>
      </c>
    </row>
    <row r="95" spans="1:19" x14ac:dyDescent="0.2">
      <c r="A95" s="43" t="s">
        <v>46</v>
      </c>
      <c r="N95" s="43"/>
      <c r="O95" s="86" t="s">
        <v>71</v>
      </c>
      <c r="P95" s="49"/>
      <c r="Q95" t="s">
        <v>72</v>
      </c>
      <c r="S95" s="50" t="s">
        <v>72</v>
      </c>
    </row>
    <row r="96" spans="1:19" x14ac:dyDescent="0.2">
      <c r="A96" s="43" t="s">
        <v>47</v>
      </c>
      <c r="N96" s="43"/>
      <c r="O96" s="86"/>
      <c r="P96" s="95"/>
      <c r="Q96" t="s">
        <v>72</v>
      </c>
      <c r="R96" s="96"/>
      <c r="S96" s="50" t="s">
        <v>72</v>
      </c>
    </row>
    <row r="97" spans="1:20" ht="17" thickBot="1" x14ac:dyDescent="0.25">
      <c r="A97" s="43" t="s">
        <v>66</v>
      </c>
      <c r="N97" s="43"/>
      <c r="O97" s="86"/>
      <c r="P97" s="49"/>
      <c r="Q97" t="s">
        <v>72</v>
      </c>
      <c r="S97" s="50" t="s">
        <v>72</v>
      </c>
    </row>
    <row r="98" spans="1:20" ht="17" thickBot="1" x14ac:dyDescent="0.25">
      <c r="A98" s="115" t="s">
        <v>49</v>
      </c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20"/>
      <c r="O98" s="123"/>
      <c r="P98" s="124"/>
      <c r="Q98" s="124" t="s">
        <v>72</v>
      </c>
      <c r="R98" s="91"/>
      <c r="S98" s="143" t="s">
        <v>72</v>
      </c>
    </row>
    <row r="99" spans="1:20" ht="17" thickBot="1" x14ac:dyDescent="0.25">
      <c r="A99" s="56" t="s">
        <v>8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5"/>
      <c r="N99" s="147">
        <f>N81+N90+N98</f>
        <v>65000</v>
      </c>
    </row>
    <row r="100" spans="1:20" ht="17" thickBot="1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20" ht="22" thickBot="1" x14ac:dyDescent="0.3">
      <c r="A101" s="79" t="s">
        <v>29</v>
      </c>
      <c r="B101" s="44">
        <v>2020</v>
      </c>
      <c r="C101" s="44">
        <v>2021</v>
      </c>
      <c r="D101" s="44">
        <v>2022</v>
      </c>
      <c r="E101" s="44">
        <v>2023</v>
      </c>
      <c r="F101" s="44"/>
      <c r="G101" s="63"/>
      <c r="H101" s="63"/>
      <c r="I101" s="64"/>
      <c r="J101" s="63"/>
      <c r="K101" s="63"/>
      <c r="L101" s="63"/>
      <c r="M101" s="65"/>
      <c r="P101" s="161">
        <v>2020</v>
      </c>
      <c r="Q101" s="161">
        <v>2021</v>
      </c>
      <c r="R101" s="161">
        <v>2022</v>
      </c>
      <c r="S101" s="161">
        <v>2023</v>
      </c>
      <c r="T101" s="161">
        <v>2024</v>
      </c>
    </row>
    <row r="102" spans="1:20" ht="22" thickBot="1" x14ac:dyDescent="0.3">
      <c r="A102" s="66" t="s">
        <v>99</v>
      </c>
      <c r="B102" s="152" t="s">
        <v>57</v>
      </c>
      <c r="C102" s="152" t="s">
        <v>57</v>
      </c>
      <c r="D102" s="167" t="s">
        <v>57</v>
      </c>
      <c r="E102" s="97" t="s">
        <v>57</v>
      </c>
      <c r="F102" s="102" t="s">
        <v>56</v>
      </c>
      <c r="G102" s="3"/>
      <c r="H102" s="3"/>
      <c r="I102" s="3"/>
      <c r="J102" s="3"/>
      <c r="K102" s="3"/>
      <c r="L102" s="3"/>
      <c r="M102" s="67"/>
      <c r="O102" s="154" t="s">
        <v>89</v>
      </c>
      <c r="P102" s="156" t="s">
        <v>57</v>
      </c>
      <c r="Q102" s="156" t="s">
        <v>57</v>
      </c>
      <c r="R102" s="156" t="s">
        <v>57</v>
      </c>
      <c r="S102" s="156" t="s">
        <v>57</v>
      </c>
      <c r="T102" s="156" t="s">
        <v>57</v>
      </c>
    </row>
    <row r="103" spans="1:20" ht="17" thickBot="1" x14ac:dyDescent="0.25">
      <c r="A103" s="49" t="s">
        <v>17</v>
      </c>
      <c r="B103" s="43">
        <v>3333.33</v>
      </c>
      <c r="C103" s="43">
        <v>40000</v>
      </c>
      <c r="D103" s="122">
        <v>40000</v>
      </c>
      <c r="E103" s="122">
        <v>40000</v>
      </c>
      <c r="F103" s="122">
        <v>40000</v>
      </c>
      <c r="H103" s="6"/>
      <c r="K103" s="6"/>
      <c r="M103" s="68"/>
      <c r="O103" t="s">
        <v>92</v>
      </c>
      <c r="P103" s="157" t="s">
        <v>21</v>
      </c>
      <c r="Q103" s="158">
        <v>5000</v>
      </c>
      <c r="R103" s="160">
        <v>5000</v>
      </c>
      <c r="S103" s="160">
        <v>5000</v>
      </c>
      <c r="T103" s="160">
        <v>5000</v>
      </c>
    </row>
    <row r="104" spans="1:20" ht="17" thickBot="1" x14ac:dyDescent="0.25">
      <c r="A104" s="49" t="s">
        <v>95</v>
      </c>
      <c r="B104" s="43"/>
      <c r="C104" s="43"/>
      <c r="D104" s="43">
        <v>6933.2</v>
      </c>
      <c r="E104" s="43">
        <v>20807.740000000002</v>
      </c>
      <c r="F104" s="173" t="s">
        <v>97</v>
      </c>
      <c r="K104" s="6"/>
      <c r="M104" s="68"/>
      <c r="O104" s="155" t="s">
        <v>91</v>
      </c>
      <c r="P104" s="159">
        <v>3336</v>
      </c>
      <c r="Q104" s="159">
        <v>8336</v>
      </c>
      <c r="R104" s="163">
        <f>SUM(R103+Q107)</f>
        <v>8953.3100000000013</v>
      </c>
      <c r="S104" s="163">
        <f>SUM(S103+R107)</f>
        <v>11714.240000000002</v>
      </c>
      <c r="T104" s="164">
        <f>SUM(S107+T103)</f>
        <v>7656.4300000000021</v>
      </c>
    </row>
    <row r="105" spans="1:20" x14ac:dyDescent="0.2">
      <c r="A105" s="49" t="s">
        <v>27</v>
      </c>
      <c r="B105" s="43">
        <v>3336</v>
      </c>
      <c r="C105" s="43">
        <v>0</v>
      </c>
      <c r="D105" s="43">
        <v>0</v>
      </c>
      <c r="E105" s="43">
        <v>0</v>
      </c>
      <c r="F105" s="43">
        <v>0</v>
      </c>
      <c r="K105" s="6"/>
      <c r="M105" s="68"/>
      <c r="O105" t="s">
        <v>93</v>
      </c>
      <c r="P105" s="148">
        <v>0</v>
      </c>
      <c r="Q105" s="157">
        <v>4382.6899999999996</v>
      </c>
      <c r="R105" s="148">
        <v>2239.0700000000002</v>
      </c>
      <c r="S105" s="148">
        <v>9057.81</v>
      </c>
      <c r="T105" s="148"/>
    </row>
    <row r="106" spans="1:20" ht="17" thickBot="1" x14ac:dyDescent="0.25">
      <c r="A106" s="49" t="s">
        <v>28</v>
      </c>
      <c r="B106" s="43">
        <v>1664</v>
      </c>
      <c r="C106" s="43">
        <v>5000</v>
      </c>
      <c r="D106" s="43">
        <v>5000</v>
      </c>
      <c r="E106" s="43">
        <v>5000</v>
      </c>
      <c r="F106" s="43">
        <v>5000</v>
      </c>
      <c r="K106" s="6"/>
      <c r="M106" s="68"/>
      <c r="P106" s="148"/>
      <c r="Q106" s="157"/>
      <c r="R106" s="148"/>
      <c r="S106" s="148"/>
      <c r="T106" s="148"/>
    </row>
    <row r="107" spans="1:20" ht="17" thickBot="1" x14ac:dyDescent="0.25">
      <c r="A107" s="69" t="s">
        <v>30</v>
      </c>
      <c r="B107" s="168">
        <v>8333.33</v>
      </c>
      <c r="C107" s="168">
        <v>45000</v>
      </c>
      <c r="D107" s="168">
        <f>SUM(D103:D106)</f>
        <v>51933.2</v>
      </c>
      <c r="E107" s="58">
        <f ca="1">SUM(E103:E128)</f>
        <v>110885.24</v>
      </c>
      <c r="F107" s="168"/>
      <c r="G107" s="19"/>
      <c r="H107" s="19"/>
      <c r="I107" s="19"/>
      <c r="J107" s="19"/>
      <c r="K107" s="19"/>
      <c r="L107" s="19"/>
      <c r="M107" s="53"/>
      <c r="O107" s="155" t="s">
        <v>8</v>
      </c>
      <c r="P107" s="159">
        <v>3336</v>
      </c>
      <c r="Q107" s="159">
        <f>SUM(Q104-Q105)</f>
        <v>3953.3100000000004</v>
      </c>
      <c r="R107" s="159">
        <f t="shared" ref="R107:S107" si="1">SUM(R104-R105)</f>
        <v>6714.2400000000016</v>
      </c>
      <c r="S107" s="159">
        <f t="shared" si="1"/>
        <v>2656.4300000000021</v>
      </c>
      <c r="T107" s="159"/>
    </row>
    <row r="108" spans="1:20" x14ac:dyDescent="0.2">
      <c r="A108" s="66" t="s">
        <v>100</v>
      </c>
      <c r="B108" s="42"/>
      <c r="C108" s="77"/>
      <c r="D108" s="42"/>
      <c r="E108" s="42"/>
      <c r="F108" s="42"/>
      <c r="G108" s="3"/>
      <c r="H108" s="3"/>
      <c r="I108" s="3"/>
      <c r="J108" s="3"/>
      <c r="K108" s="3"/>
      <c r="L108" s="3"/>
      <c r="M108" s="67"/>
      <c r="O108" s="166" t="s">
        <v>94</v>
      </c>
      <c r="P108" s="166"/>
      <c r="Q108" s="166"/>
      <c r="R108" s="166"/>
      <c r="S108" s="166"/>
      <c r="T108" s="166"/>
    </row>
    <row r="109" spans="1:20" x14ac:dyDescent="0.2">
      <c r="A109" s="49" t="s">
        <v>18</v>
      </c>
      <c r="B109" s="43"/>
      <c r="C109" s="43">
        <v>342.21</v>
      </c>
      <c r="D109" s="43">
        <v>352.97</v>
      </c>
      <c r="E109" s="43">
        <v>353.24</v>
      </c>
      <c r="F109" s="43"/>
      <c r="M109" s="50"/>
    </row>
    <row r="110" spans="1:20" x14ac:dyDescent="0.2">
      <c r="A110" s="49" t="s">
        <v>23</v>
      </c>
      <c r="B110" s="43"/>
      <c r="C110" s="43">
        <v>2382.69</v>
      </c>
      <c r="D110" s="43">
        <v>0</v>
      </c>
      <c r="E110" s="43">
        <v>0</v>
      </c>
      <c r="F110" s="43"/>
      <c r="M110" s="50"/>
    </row>
    <row r="111" spans="1:20" x14ac:dyDescent="0.2">
      <c r="A111" s="49" t="s">
        <v>60</v>
      </c>
      <c r="B111" s="43"/>
      <c r="C111" s="43"/>
      <c r="D111" s="43">
        <v>29.99</v>
      </c>
      <c r="E111" s="43">
        <v>29.99</v>
      </c>
      <c r="F111" s="43"/>
      <c r="M111" s="50"/>
    </row>
    <row r="112" spans="1:20" x14ac:dyDescent="0.2">
      <c r="A112" s="49" t="s">
        <v>32</v>
      </c>
      <c r="B112" s="43"/>
      <c r="C112" s="43">
        <v>2000</v>
      </c>
      <c r="D112" s="43">
        <v>0</v>
      </c>
      <c r="E112" s="43">
        <v>0</v>
      </c>
      <c r="F112" s="43"/>
      <c r="M112" s="50"/>
    </row>
    <row r="113" spans="1:13" x14ac:dyDescent="0.2">
      <c r="A113" s="49" t="s">
        <v>20</v>
      </c>
      <c r="B113" s="43"/>
      <c r="C113" s="43">
        <v>2700</v>
      </c>
      <c r="D113" s="43">
        <v>2700</v>
      </c>
      <c r="E113" s="43">
        <v>2700</v>
      </c>
      <c r="F113" s="43"/>
      <c r="M113" s="50"/>
    </row>
    <row r="114" spans="1:13" x14ac:dyDescent="0.2">
      <c r="A114" s="49" t="s">
        <v>53</v>
      </c>
      <c r="B114" s="43"/>
      <c r="C114" s="43">
        <v>5.08</v>
      </c>
      <c r="D114" s="43">
        <v>99.99</v>
      </c>
      <c r="E114" s="43">
        <v>99.99</v>
      </c>
      <c r="F114" s="43"/>
      <c r="M114" s="50"/>
    </row>
    <row r="115" spans="1:13" x14ac:dyDescent="0.2">
      <c r="A115" s="49" t="s">
        <v>63</v>
      </c>
      <c r="B115" s="43"/>
      <c r="C115" s="43">
        <v>650</v>
      </c>
      <c r="D115" s="43">
        <v>650</v>
      </c>
      <c r="E115" s="43">
        <v>954.74</v>
      </c>
      <c r="F115" s="43"/>
      <c r="M115" s="50"/>
    </row>
    <row r="116" spans="1:13" x14ac:dyDescent="0.2">
      <c r="A116" s="49" t="s">
        <v>62</v>
      </c>
      <c r="B116" s="43"/>
      <c r="C116" s="43">
        <v>0</v>
      </c>
      <c r="D116" s="43">
        <v>318</v>
      </c>
      <c r="E116" s="43">
        <v>318</v>
      </c>
      <c r="F116" s="43"/>
      <c r="M116" s="50"/>
    </row>
    <row r="117" spans="1:13" ht="17" thickBot="1" x14ac:dyDescent="0.25">
      <c r="A117" s="49" t="s">
        <v>24</v>
      </c>
      <c r="B117" s="43"/>
      <c r="C117" s="78">
        <v>20.41</v>
      </c>
      <c r="D117" s="43">
        <v>20.39</v>
      </c>
      <c r="E117" s="43">
        <v>20.39</v>
      </c>
      <c r="F117" s="43"/>
      <c r="M117" s="50"/>
    </row>
    <row r="118" spans="1:13" ht="17" thickBot="1" x14ac:dyDescent="0.25">
      <c r="A118" s="70" t="s">
        <v>30</v>
      </c>
      <c r="B118" s="75">
        <v>0</v>
      </c>
      <c r="C118" s="75">
        <f>SUM(C109:C117)</f>
        <v>8100.3899999999994</v>
      </c>
      <c r="D118" s="75">
        <f>+SUM(D109:D117)</f>
        <v>4171.34</v>
      </c>
      <c r="E118" s="75">
        <f>SUM(E109:E117)</f>
        <v>4476.3500000000004</v>
      </c>
      <c r="F118" s="58"/>
      <c r="G118" s="59"/>
      <c r="H118" s="59"/>
      <c r="I118" s="59"/>
      <c r="J118" s="59"/>
      <c r="K118" s="59"/>
      <c r="L118" s="59"/>
      <c r="M118" s="71"/>
    </row>
    <row r="119" spans="1:13" x14ac:dyDescent="0.2">
      <c r="A119" s="72" t="s">
        <v>98</v>
      </c>
      <c r="B119" s="45"/>
      <c r="C119" s="45"/>
      <c r="D119" s="45"/>
      <c r="E119" s="114"/>
      <c r="F119" s="45"/>
      <c r="G119" s="47"/>
      <c r="H119" s="47"/>
      <c r="I119" s="47"/>
      <c r="J119" s="47"/>
      <c r="K119" s="47"/>
      <c r="L119" s="47"/>
      <c r="M119" s="60"/>
    </row>
    <row r="120" spans="1:13" x14ac:dyDescent="0.2">
      <c r="A120" s="49" t="s">
        <v>42</v>
      </c>
      <c r="B120" s="43"/>
      <c r="C120" s="43"/>
      <c r="D120" s="43">
        <v>658.1</v>
      </c>
      <c r="E120" s="43">
        <v>2860</v>
      </c>
      <c r="F120" s="43"/>
      <c r="M120" s="50"/>
    </row>
    <row r="121" spans="1:13" x14ac:dyDescent="0.2">
      <c r="A121" s="49" t="s">
        <v>61</v>
      </c>
      <c r="B121" s="43"/>
      <c r="C121" s="43"/>
      <c r="D121" s="43">
        <v>908.39</v>
      </c>
      <c r="E121" s="146">
        <v>6147.81</v>
      </c>
      <c r="F121" s="43"/>
      <c r="M121" s="50"/>
    </row>
    <row r="122" spans="1:13" x14ac:dyDescent="0.2">
      <c r="A122" s="49" t="s">
        <v>54</v>
      </c>
      <c r="B122" s="43"/>
      <c r="C122" s="43"/>
      <c r="D122" s="43">
        <v>511.48</v>
      </c>
      <c r="E122" s="169">
        <v>250</v>
      </c>
      <c r="F122" s="43"/>
      <c r="M122" s="50"/>
    </row>
    <row r="123" spans="1:13" ht="17" thickBot="1" x14ac:dyDescent="0.25">
      <c r="A123" s="73" t="s">
        <v>55</v>
      </c>
      <c r="B123" s="57"/>
      <c r="C123" s="57"/>
      <c r="D123" s="57">
        <v>160.76</v>
      </c>
      <c r="E123" s="43">
        <v>50</v>
      </c>
      <c r="F123" s="57"/>
      <c r="G123" s="54"/>
      <c r="H123" s="54"/>
      <c r="I123" s="54"/>
      <c r="J123" s="54"/>
      <c r="K123" s="54"/>
      <c r="L123" s="54"/>
      <c r="M123" s="55"/>
    </row>
    <row r="124" spans="1:13" ht="17" thickBot="1" x14ac:dyDescent="0.25">
      <c r="A124" s="74" t="s">
        <v>30</v>
      </c>
      <c r="B124" s="76">
        <v>0</v>
      </c>
      <c r="C124" s="76">
        <v>0</v>
      </c>
      <c r="D124" s="76">
        <f>SUM(D120:D123)</f>
        <v>2238.7300000000005</v>
      </c>
      <c r="E124" s="76">
        <f>SUM(E120:E123)</f>
        <v>9307.8100000000013</v>
      </c>
      <c r="F124" s="76"/>
      <c r="G124" s="61"/>
      <c r="H124" s="61"/>
      <c r="I124" s="61"/>
      <c r="J124" s="61"/>
      <c r="K124" s="61"/>
      <c r="L124" s="61"/>
      <c r="M124" s="62"/>
    </row>
    <row r="125" spans="1:13" ht="17" thickBot="1" x14ac:dyDescent="0.25">
      <c r="A125" s="80" t="s">
        <v>8</v>
      </c>
      <c r="B125" s="81">
        <v>8333.33</v>
      </c>
      <c r="C125" s="81">
        <f>SUM(C107+C118+C124)</f>
        <v>53100.39</v>
      </c>
      <c r="D125" s="81">
        <f>SUM(D107+D118+D124)</f>
        <v>58343.27</v>
      </c>
      <c r="E125" s="81">
        <f ca="1">SUM(E107+E118+E124)</f>
        <v>124669.40000000001</v>
      </c>
      <c r="F125" s="81"/>
      <c r="G125" s="82"/>
      <c r="H125" s="82"/>
      <c r="I125" s="82"/>
      <c r="J125" s="82"/>
      <c r="K125" s="82"/>
      <c r="L125" s="82"/>
      <c r="M125" s="83"/>
    </row>
    <row r="126" spans="1:13" ht="17" thickBot="1" x14ac:dyDescent="0.25"/>
    <row r="127" spans="1:13" x14ac:dyDescent="0.2">
      <c r="A127" s="114" t="s">
        <v>105</v>
      </c>
      <c r="B127" s="44">
        <v>2020</v>
      </c>
      <c r="C127" s="44">
        <v>2021</v>
      </c>
      <c r="D127" s="44">
        <v>2022</v>
      </c>
      <c r="E127" s="44">
        <v>2023</v>
      </c>
      <c r="F127" s="44">
        <v>2024</v>
      </c>
      <c r="G127" s="63"/>
      <c r="H127" s="63"/>
      <c r="I127" s="64"/>
      <c r="J127" s="63"/>
      <c r="K127" s="63"/>
      <c r="L127" s="63"/>
      <c r="M127" s="65"/>
    </row>
    <row r="128" spans="1:13" x14ac:dyDescent="0.2">
      <c r="A128" s="196" t="s">
        <v>96</v>
      </c>
      <c r="B128" s="43"/>
      <c r="C128" s="43"/>
      <c r="D128" s="43"/>
      <c r="E128" s="146">
        <v>45077.5</v>
      </c>
      <c r="F128" s="43">
        <v>3252.5</v>
      </c>
      <c r="K128" s="6"/>
      <c r="M128" s="68"/>
    </row>
    <row r="129" spans="1:13" ht="17" thickBot="1" x14ac:dyDescent="0.25">
      <c r="A129" s="197" t="s">
        <v>8</v>
      </c>
      <c r="B129" s="198"/>
      <c r="C129" s="198"/>
      <c r="D129" s="198"/>
      <c r="E129" s="199">
        <v>45077.5</v>
      </c>
      <c r="F129" s="198">
        <f>SUM(F128+E129)</f>
        <v>48330</v>
      </c>
      <c r="G129" s="194"/>
      <c r="H129" s="194"/>
      <c r="I129" s="194"/>
      <c r="J129" s="194"/>
      <c r="K129" s="194"/>
      <c r="L129" s="194"/>
      <c r="M129" s="195"/>
    </row>
  </sheetData>
  <mergeCells count="5">
    <mergeCell ref="O91:S91"/>
    <mergeCell ref="O43:S43"/>
    <mergeCell ref="O69:S69"/>
    <mergeCell ref="O63:S63"/>
    <mergeCell ref="O64:S6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BudgetataGlance</vt:lpstr>
      <vt:lpstr>BudgetinDetail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amanda windle</cp:lastModifiedBy>
  <dcterms:created xsi:type="dcterms:W3CDTF">2021-10-26T15:22:24Z</dcterms:created>
  <dcterms:modified xsi:type="dcterms:W3CDTF">2024-03-18T21:14:04Z</dcterms:modified>
</cp:coreProperties>
</file>